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1eb45100a368118f/SBAOnedrive/Taxes/Sales ^0 Lodging Tax/Sales/"/>
    </mc:Choice>
  </mc:AlternateContent>
  <xr:revisionPtr revIDLastSave="91" documentId="11_D123879CCEE49BFDE0A5FBB23E91AD59C1364E39" xr6:coauthVersionLast="47" xr6:coauthVersionMax="47" xr10:uidLastSave="{22B7BAB7-CBE4-42F2-B123-89CE0C54CD4E}"/>
  <bookViews>
    <workbookView xWindow="-108" yWindow="-108" windowWidth="23256" windowHeight="12456" activeTab="1" xr2:uid="{00000000-000D-0000-FFFF-FFFF00000000}"/>
  </bookViews>
  <sheets>
    <sheet name="Sales Tax Rates" sheetId="1" r:id="rId1"/>
    <sheet name="Footnotes" sheetId="2" r:id="rId2"/>
    <sheet name="Local Rates" sheetId="3" r:id="rId3"/>
    <sheet name="Spok Co. $ per 10th" sheetId="4" r:id="rId4"/>
    <sheet name="PS Tax Reconciliation" sheetId="5" r:id="rId5"/>
  </sheets>
  <definedNames>
    <definedName name="_xlnm.Print_Area" localSheetId="0">'Sales Tax Rates'!$A$1:$W$61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J17" i="4" s="1"/>
  <c r="M17" i="4" s="1"/>
  <c r="B16" i="4"/>
  <c r="J15" i="4"/>
  <c r="M15" i="4" s="1"/>
  <c r="N15" i="4" s="1"/>
  <c r="F15" i="4"/>
  <c r="E15" i="4"/>
  <c r="C15" i="4"/>
  <c r="G15" i="4" s="1"/>
  <c r="J14" i="4"/>
  <c r="M14" i="4" s="1"/>
  <c r="N14" i="4" s="1"/>
  <c r="F14" i="4"/>
  <c r="E14" i="4"/>
  <c r="C14" i="4"/>
  <c r="G14" i="4" s="1"/>
  <c r="J13" i="4"/>
  <c r="M13" i="4" s="1"/>
  <c r="N13" i="4" s="1"/>
  <c r="F13" i="4"/>
  <c r="E13" i="4"/>
  <c r="C13" i="4"/>
  <c r="G13" i="4" s="1"/>
  <c r="J12" i="4"/>
  <c r="M12" i="4" s="1"/>
  <c r="N12" i="4" s="1"/>
  <c r="F12" i="4"/>
  <c r="E12" i="4"/>
  <c r="C12" i="4"/>
  <c r="J11" i="4"/>
  <c r="M11" i="4" s="1"/>
  <c r="N11" i="4" s="1"/>
  <c r="F11" i="4"/>
  <c r="E11" i="4"/>
  <c r="C11" i="4"/>
  <c r="J10" i="4"/>
  <c r="M10" i="4" s="1"/>
  <c r="N10" i="4" s="1"/>
  <c r="F10" i="4"/>
  <c r="E10" i="4"/>
  <c r="C10" i="4"/>
  <c r="G10" i="4" s="1"/>
  <c r="J9" i="4"/>
  <c r="M9" i="4" s="1"/>
  <c r="N9" i="4" s="1"/>
  <c r="N17" i="4" s="1"/>
  <c r="F9" i="4"/>
  <c r="E9" i="4"/>
  <c r="C9" i="4"/>
  <c r="G9" i="4" s="1"/>
  <c r="J8" i="4"/>
  <c r="M8" i="4" s="1"/>
  <c r="F8" i="4"/>
  <c r="E8" i="4"/>
  <c r="C8" i="4"/>
  <c r="J7" i="4"/>
  <c r="M7" i="4" s="1"/>
  <c r="F7" i="4"/>
  <c r="E7" i="4"/>
  <c r="C7" i="4"/>
  <c r="G7" i="4" s="1"/>
  <c r="J6" i="4"/>
  <c r="M6" i="4" s="1"/>
  <c r="F6" i="4"/>
  <c r="F16" i="4" s="1"/>
  <c r="E6" i="4"/>
  <c r="E16" i="4" s="1"/>
  <c r="C6" i="4"/>
  <c r="S22" i="3"/>
  <c r="T22" i="3" s="1"/>
  <c r="S21" i="3"/>
  <c r="T21" i="3" s="1"/>
  <c r="S20" i="3"/>
  <c r="T20" i="3" s="1"/>
  <c r="S19" i="3"/>
  <c r="T19" i="3" s="1"/>
  <c r="S18" i="3"/>
  <c r="T18" i="3" s="1"/>
  <c r="S17" i="3"/>
  <c r="T17" i="3" s="1"/>
  <c r="S16" i="3"/>
  <c r="T16" i="3" s="1"/>
  <c r="S13" i="3"/>
  <c r="T13" i="3" s="1"/>
  <c r="S12" i="3"/>
  <c r="T12" i="3" s="1"/>
  <c r="S11" i="3"/>
  <c r="T11" i="3" s="1"/>
  <c r="S10" i="3"/>
  <c r="T10" i="3" s="1"/>
  <c r="S9" i="3"/>
  <c r="T9" i="3" s="1"/>
  <c r="S8" i="3"/>
  <c r="T8" i="3" s="1"/>
  <c r="S7" i="3"/>
  <c r="T7" i="3" s="1"/>
  <c r="S6" i="3"/>
  <c r="T6" i="3" s="1"/>
  <c r="V70" i="1"/>
  <c r="W70" i="1" s="1"/>
  <c r="K70" i="1"/>
  <c r="V69" i="1"/>
  <c r="W69" i="1" s="1"/>
  <c r="K69" i="1"/>
  <c r="V68" i="1"/>
  <c r="W68" i="1" s="1"/>
  <c r="K68" i="1"/>
  <c r="V67" i="1"/>
  <c r="W67" i="1" s="1"/>
  <c r="K67" i="1"/>
  <c r="V66" i="1"/>
  <c r="W66" i="1" s="1"/>
  <c r="K66" i="1"/>
  <c r="V65" i="1"/>
  <c r="W65" i="1" s="1"/>
  <c r="K65" i="1"/>
  <c r="V64" i="1"/>
  <c r="W64" i="1" s="1"/>
  <c r="K64" i="1"/>
  <c r="V61" i="1"/>
  <c r="W61" i="1" s="1"/>
  <c r="K61" i="1"/>
  <c r="V60" i="1"/>
  <c r="W60" i="1" s="1"/>
  <c r="K60" i="1"/>
  <c r="V59" i="1"/>
  <c r="W59" i="1" s="1"/>
  <c r="K59" i="1"/>
  <c r="V58" i="1"/>
  <c r="W58" i="1" s="1"/>
  <c r="K58" i="1"/>
  <c r="V57" i="1"/>
  <c r="W57" i="1" s="1"/>
  <c r="K57" i="1"/>
  <c r="V56" i="1"/>
  <c r="W56" i="1" s="1"/>
  <c r="K56" i="1"/>
  <c r="V55" i="1"/>
  <c r="W55" i="1" s="1"/>
  <c r="K55" i="1"/>
  <c r="V54" i="1"/>
  <c r="W54" i="1" s="1"/>
  <c r="K54" i="1"/>
  <c r="V53" i="1"/>
  <c r="W53" i="1" s="1"/>
  <c r="K53" i="1"/>
  <c r="V52" i="1"/>
  <c r="W52" i="1" s="1"/>
  <c r="K52" i="1"/>
  <c r="V51" i="1"/>
  <c r="W51" i="1" s="1"/>
  <c r="K51" i="1"/>
  <c r="V50" i="1"/>
  <c r="W50" i="1" s="1"/>
  <c r="K50" i="1"/>
  <c r="V49" i="1"/>
  <c r="W49" i="1" s="1"/>
  <c r="K49" i="1"/>
  <c r="V48" i="1"/>
  <c r="W48" i="1" s="1"/>
  <c r="K48" i="1"/>
  <c r="V47" i="1"/>
  <c r="W47" i="1" s="1"/>
  <c r="K47" i="1"/>
  <c r="V46" i="1"/>
  <c r="W46" i="1" s="1"/>
  <c r="K46" i="1"/>
  <c r="V45" i="1"/>
  <c r="W45" i="1" s="1"/>
  <c r="K45" i="1"/>
  <c r="V44" i="1"/>
  <c r="W44" i="1" s="1"/>
  <c r="K44" i="1"/>
  <c r="V43" i="1"/>
  <c r="W43" i="1" s="1"/>
  <c r="K43" i="1"/>
  <c r="V42" i="1"/>
  <c r="W42" i="1" s="1"/>
  <c r="K42" i="1"/>
  <c r="V41" i="1"/>
  <c r="W41" i="1" s="1"/>
  <c r="K41" i="1"/>
  <c r="V40" i="1"/>
  <c r="W40" i="1" s="1"/>
  <c r="K40" i="1"/>
  <c r="V39" i="1"/>
  <c r="W39" i="1" s="1"/>
  <c r="K39" i="1"/>
  <c r="V38" i="1"/>
  <c r="W38" i="1" s="1"/>
  <c r="K38" i="1"/>
  <c r="V37" i="1"/>
  <c r="W37" i="1" s="1"/>
  <c r="K37" i="1"/>
  <c r="V36" i="1"/>
  <c r="W36" i="1" s="1"/>
  <c r="K36" i="1"/>
  <c r="V35" i="1"/>
  <c r="W35" i="1" s="1"/>
  <c r="K35" i="1"/>
  <c r="V34" i="1"/>
  <c r="W34" i="1" s="1"/>
  <c r="K34" i="1"/>
  <c r="V33" i="1"/>
  <c r="W33" i="1" s="1"/>
  <c r="K33" i="1"/>
  <c r="V32" i="1"/>
  <c r="W32" i="1" s="1"/>
  <c r="K32" i="1"/>
  <c r="V31" i="1"/>
  <c r="W31" i="1" s="1"/>
  <c r="K31" i="1"/>
  <c r="V30" i="1"/>
  <c r="W30" i="1" s="1"/>
  <c r="K30" i="1"/>
  <c r="V29" i="1"/>
  <c r="W29" i="1" s="1"/>
  <c r="K29" i="1"/>
  <c r="V28" i="1"/>
  <c r="W28" i="1" s="1"/>
  <c r="K28" i="1"/>
  <c r="V27" i="1"/>
  <c r="W27" i="1" s="1"/>
  <c r="K27" i="1"/>
  <c r="V26" i="1"/>
  <c r="W26" i="1" s="1"/>
  <c r="K26" i="1"/>
  <c r="V25" i="1"/>
  <c r="W25" i="1" s="1"/>
  <c r="K25" i="1"/>
  <c r="V24" i="1"/>
  <c r="W24" i="1" s="1"/>
  <c r="K24" i="1"/>
  <c r="V23" i="1"/>
  <c r="W23" i="1" s="1"/>
  <c r="K23" i="1"/>
  <c r="V22" i="1"/>
  <c r="W22" i="1" s="1"/>
  <c r="K22" i="1"/>
  <c r="V21" i="1"/>
  <c r="W21" i="1" s="1"/>
  <c r="K21" i="1"/>
  <c r="V20" i="1"/>
  <c r="W20" i="1" s="1"/>
  <c r="K20" i="1"/>
  <c r="V19" i="1"/>
  <c r="W19" i="1" s="1"/>
  <c r="K19" i="1"/>
  <c r="V18" i="1"/>
  <c r="W18" i="1" s="1"/>
  <c r="K18" i="1"/>
  <c r="V17" i="1"/>
  <c r="W17" i="1" s="1"/>
  <c r="K17" i="1"/>
  <c r="V16" i="1"/>
  <c r="W16" i="1" s="1"/>
  <c r="K16" i="1"/>
  <c r="V15" i="1"/>
  <c r="W15" i="1" s="1"/>
  <c r="K15" i="1"/>
  <c r="V14" i="1"/>
  <c r="W14" i="1" s="1"/>
  <c r="K14" i="1"/>
  <c r="V13" i="1"/>
  <c r="W13" i="1" s="1"/>
  <c r="K13" i="1"/>
  <c r="V12" i="1"/>
  <c r="W12" i="1" s="1"/>
  <c r="K12" i="1"/>
  <c r="V11" i="1"/>
  <c r="W11" i="1" s="1"/>
  <c r="K11" i="1"/>
  <c r="V10" i="1"/>
  <c r="W10" i="1" s="1"/>
  <c r="K10" i="1"/>
  <c r="V9" i="1"/>
  <c r="W9" i="1" s="1"/>
  <c r="K9" i="1"/>
  <c r="V8" i="1"/>
  <c r="W8" i="1" s="1"/>
  <c r="K8" i="1"/>
  <c r="V7" i="1"/>
  <c r="W7" i="1" s="1"/>
  <c r="K7" i="1"/>
  <c r="V6" i="1"/>
  <c r="W6" i="1" s="1"/>
  <c r="K6" i="1"/>
  <c r="G8" i="4" l="1"/>
  <c r="G11" i="4"/>
  <c r="G12" i="4"/>
  <c r="C16" i="4"/>
  <c r="G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SBA Analysis</author>
    <author>SBA Update</author>
  </authors>
  <commentList>
    <comment ref="I4" authorId="0" shapeId="0" xr:uid="{00000000-0006-0000-0000-000001000000}">
      <text>
        <r>
          <rPr>
            <sz val="11"/>
            <color theme="1"/>
            <rFont val="Calibri"/>
          </rPr>
          <t>RCW 82.14.450 (older PS authority) — 0.30% combined city+county cap inside cities. See Footnote 3 for full breakdown and Footnote 13 for the SECOND PS statute that stacks on top.</t>
        </r>
      </text>
    </comment>
    <comment ref="J4" authorId="0" shapeId="0" xr:uid="{00000000-0006-0000-0000-000002000000}">
      <text>
        <r>
          <rPr>
            <sz val="11"/>
            <color theme="1"/>
            <rFont val="Calibri"/>
          </rPr>
          <t>RCW 82.14.345 (newer PS authority, ESHB 2015 2025) — 0.10% councilmanic through 6/30/2028. Stacks on top of col I. See Footnote 13 for full description and Footnote 3 for the FIRST PS statute.</t>
        </r>
      </text>
    </comment>
    <comment ref="I7" authorId="1" shapeId="0" xr:uid="{00000000-0006-0000-0000-000003000000}">
      <text>
        <r>
          <rPr>
            <sz val="11"/>
            <color theme="1"/>
            <rFont val="Calibri"/>
          </rPr>
          <t>Spokane Valley voters approved 0.1% public safety sales tax in Aug 2025 primary (58% YES). Effective Jan 1, 2026. RCW 82.14.450. Source: spokanevalleywa.gov/769</t>
        </r>
      </text>
    </comment>
  </commentList>
</comments>
</file>

<file path=xl/sharedStrings.xml><?xml version="1.0" encoding="utf-8"?>
<sst xmlns="http://schemas.openxmlformats.org/spreadsheetml/2006/main" count="616" uniqueCount="415">
  <si>
    <t>Washington &amp; Idaho Sales Tax Rate Comparison — Q1 2026</t>
  </si>
  <si>
    <t>Individual local tax component breakdowns | Source: WA Dept. of Revenue, Idaho State Tax Commission | Spokane Business Association policy analysis</t>
  </si>
  <si>
    <t>Jurisdiction</t>
  </si>
  <si>
    <t>State</t>
  </si>
  <si>
    <t>County</t>
  </si>
  <si>
    <t>Population
(est.)</t>
  </si>
  <si>
    <t>Loc.
Code</t>
  </si>
  <si>
    <t>State
Rate
— Max —
WA: 6.50%
ID: 6.00%</t>
  </si>
  <si>
    <t>County/
City
Basic¹
— Max —
Max: 0.85% (city)
1.00% combined
city+county</t>
  </si>
  <si>
    <t>Criminal
Justice
(County)²
— Max —
Max: 0.10%
(county-imposed)</t>
  </si>
  <si>
    <t>WASHINGTON STATE JURISDICTIONS (Population 20,000+ and Spokane Area)</t>
  </si>
  <si>
    <t>City of Spokane</t>
  </si>
  <si>
    <t>WA</t>
  </si>
  <si>
    <t>Spokane</t>
  </si>
  <si>
    <t>3210</t>
  </si>
  <si>
    <t>Spokane Valley</t>
  </si>
  <si>
    <t>3213</t>
  </si>
  <si>
    <t>Spokane County (Unincorp. in STA)</t>
  </si>
  <si>
    <t>3200</t>
  </si>
  <si>
    <t>Spokane County (Unincorp. outside STA)</t>
  </si>
  <si>
    <t>3299</t>
  </si>
  <si>
    <t>Cheney</t>
  </si>
  <si>
    <t>3201</t>
  </si>
  <si>
    <t>Airway Heights</t>
  </si>
  <si>
    <t>3212</t>
  </si>
  <si>
    <t>Liberty Lake</t>
  </si>
  <si>
    <t>3214</t>
  </si>
  <si>
    <t>Medical Lake</t>
  </si>
  <si>
    <t>3205</t>
  </si>
  <si>
    <t>Seattle</t>
  </si>
  <si>
    <t>King</t>
  </si>
  <si>
    <t>1726</t>
  </si>
  <si>
    <t>Bellevue</t>
  </si>
  <si>
    <t>1702</t>
  </si>
  <si>
    <t>Kent</t>
  </si>
  <si>
    <t>1713</t>
  </si>
  <si>
    <t>Renton</t>
  </si>
  <si>
    <t>1724</t>
  </si>
  <si>
    <t>Federal Way</t>
  </si>
  <si>
    <t>1709</t>
  </si>
  <si>
    <t>Kirkland</t>
  </si>
  <si>
    <t>1714</t>
  </si>
  <si>
    <t>Auburn</t>
  </si>
  <si>
    <t>1701</t>
  </si>
  <si>
    <t>Redmond</t>
  </si>
  <si>
    <t>1723</t>
  </si>
  <si>
    <t>Sammamish</t>
  </si>
  <si>
    <t>1732</t>
  </si>
  <si>
    <t>Shoreline</t>
  </si>
  <si>
    <t>1727</t>
  </si>
  <si>
    <t>Burien</t>
  </si>
  <si>
    <t>1733</t>
  </si>
  <si>
    <t>Issaquah</t>
  </si>
  <si>
    <t>1711</t>
  </si>
  <si>
    <t>Des Moines</t>
  </si>
  <si>
    <t>1707</t>
  </si>
  <si>
    <t>SeaTac</t>
  </si>
  <si>
    <t>1731</t>
  </si>
  <si>
    <t>Tukwila</t>
  </si>
  <si>
    <t>1730</t>
  </si>
  <si>
    <t>Covington</t>
  </si>
  <si>
    <t>1738</t>
  </si>
  <si>
    <t>Maple Valley</t>
  </si>
  <si>
    <t>1739</t>
  </si>
  <si>
    <t>Bothell (King portion)</t>
  </si>
  <si>
    <t>King/Snoh.</t>
  </si>
  <si>
    <t>1703</t>
  </si>
  <si>
    <t>Tacoma</t>
  </si>
  <si>
    <t>Pierce</t>
  </si>
  <si>
    <t>2727</t>
  </si>
  <si>
    <t>Lakewood</t>
  </si>
  <si>
    <t>2712</t>
  </si>
  <si>
    <t>Puyallup</t>
  </si>
  <si>
    <t>2723</t>
  </si>
  <si>
    <t>University Place</t>
  </si>
  <si>
    <t>2731</t>
  </si>
  <si>
    <t>Bonney Lake</t>
  </si>
  <si>
    <t>2702</t>
  </si>
  <si>
    <t>Everett</t>
  </si>
  <si>
    <t>Snohomish</t>
  </si>
  <si>
    <t>3107</t>
  </si>
  <si>
    <t>Marysville</t>
  </si>
  <si>
    <t>3113</t>
  </si>
  <si>
    <t>Lynnwood</t>
  </si>
  <si>
    <t>3112</t>
  </si>
  <si>
    <t>Edmonds</t>
  </si>
  <si>
    <t>3106</t>
  </si>
  <si>
    <t>Lake Stevens</t>
  </si>
  <si>
    <t>3117</t>
  </si>
  <si>
    <t>Vancouver</t>
  </si>
  <si>
    <t>Clark</t>
  </si>
  <si>
    <t>0614</t>
  </si>
  <si>
    <t>Camas</t>
  </si>
  <si>
    <t>0602</t>
  </si>
  <si>
    <t>Battle Ground</t>
  </si>
  <si>
    <t>0601</t>
  </si>
  <si>
    <t>Yakima</t>
  </si>
  <si>
    <t>3902</t>
  </si>
  <si>
    <t>Bellingham</t>
  </si>
  <si>
    <t>Whatcom</t>
  </si>
  <si>
    <t>3701</t>
  </si>
  <si>
    <t>Kennewick</t>
  </si>
  <si>
    <t>Benton</t>
  </si>
  <si>
    <t>0302</t>
  </si>
  <si>
    <t>Pasco</t>
  </si>
  <si>
    <t>Franklin</t>
  </si>
  <si>
    <t>1101</t>
  </si>
  <si>
    <t>Richland</t>
  </si>
  <si>
    <t>0303</t>
  </si>
  <si>
    <t>Olympia</t>
  </si>
  <si>
    <t>Thurston</t>
  </si>
  <si>
    <t>3403</t>
  </si>
  <si>
    <t>Lacey</t>
  </si>
  <si>
    <t>3402</t>
  </si>
  <si>
    <t>Tumwater</t>
  </si>
  <si>
    <t>3405</t>
  </si>
  <si>
    <t>Bremerton</t>
  </si>
  <si>
    <t>Kitsap</t>
  </si>
  <si>
    <t>1801</t>
  </si>
  <si>
    <t>Longview</t>
  </si>
  <si>
    <t>Cowlitz</t>
  </si>
  <si>
    <t>0801</t>
  </si>
  <si>
    <t>Wenatchee</t>
  </si>
  <si>
    <t>Chelan</t>
  </si>
  <si>
    <t>0401</t>
  </si>
  <si>
    <t>Pullman</t>
  </si>
  <si>
    <t>Whitman</t>
  </si>
  <si>
    <t>3801</t>
  </si>
  <si>
    <t>Walla Walla</t>
  </si>
  <si>
    <t>3601</t>
  </si>
  <si>
    <t>Mount Vernon</t>
  </si>
  <si>
    <t>Skagit</t>
  </si>
  <si>
    <t>2903</t>
  </si>
  <si>
    <t>Moses Lake</t>
  </si>
  <si>
    <t>Grant</t>
  </si>
  <si>
    <t>1301</t>
  </si>
  <si>
    <t>Oak Harbor</t>
  </si>
  <si>
    <t>Island</t>
  </si>
  <si>
    <t>1501</t>
  </si>
  <si>
    <t>Centralia</t>
  </si>
  <si>
    <t>Lewis</t>
  </si>
  <si>
    <t>2101</t>
  </si>
  <si>
    <t>IDAHO JURISDICTIONS (Within 50 miles of Spokane + Boise)</t>
  </si>
  <si>
    <t>Coeur d'Alene</t>
  </si>
  <si>
    <t>ID</t>
  </si>
  <si>
    <t>Kootenai</t>
  </si>
  <si>
    <t>—</t>
  </si>
  <si>
    <t>Post Falls</t>
  </si>
  <si>
    <t>Hayden</t>
  </si>
  <si>
    <t>Rathdrum</t>
  </si>
  <si>
    <t>Sandpoint</t>
  </si>
  <si>
    <t>Bonner</t>
  </si>
  <si>
    <t>Moscow</t>
  </si>
  <si>
    <t>Latah</t>
  </si>
  <si>
    <t>Boise</t>
  </si>
  <si>
    <t>Ada</t>
  </si>
  <si>
    <t>KEY COMPARISON: Spokane (9.10%) vs. Coeur d'Alene/Post Falls (6.00%) = 3.10 percentage point differential on taxable purchases</t>
  </si>
  <si>
    <t>NOTE: All component rates should be verified against the WA DOR Tax Rate Lookup Tool (dor.wa.gov/TaxRateLookup) for the most current data. Some component allocations are estimates based on published DOR flyers and may vary.</t>
  </si>
  <si>
    <t>Sales Tax Type Reference — Washington State Local Sales Taxes</t>
  </si>
  <si>
    <t>Individual components of local sales tax rates, authorizing RCWs, approval methods, and descriptions</t>
  </si>
  <si>
    <t>#</t>
  </si>
  <si>
    <t>Tax Type</t>
  </si>
  <si>
    <t>Abbreviation</t>
  </si>
  <si>
    <t>Max Rate</t>
  </si>
  <si>
    <t>Description</t>
  </si>
  <si>
    <t>RCW / Legal Authority</t>
  </si>
  <si>
    <t>Approval Method</t>
  </si>
  <si>
    <t>1</t>
  </si>
  <si>
    <t>County/City Basic</t>
  </si>
  <si>
    <t>0.65%</t>
  </si>
  <si>
    <t>Base local sales tax shared between county and city. The county levies a mandatory 0.15% basic tax. An additional 0.50% optional tax is authorized by the county legislative authority but is credited to cities for sales occurring within city limits (cities receive the revenue; unincorporated areas retain it at the county level, which is why unincorporated areas show 0.65% and cities show 0.85% — the extra 0.20% reflects the city's basic tax credit under RCW 82.14.030(2)). This is the foundational layer of all local sales tax in WA.
IDAHO NOTE: Idaho's "County/City Basic" column in this spreadsheet shows Idaho's local option sales tax, which is a completely different mechanism. Under Idaho Code § 50-1049, Idaho cities (not counties) may impose a local option non-property tax — including sales tax — up to 3.0% with voter approval (simple majority). Sandpoint is the only Idaho jurisdiction listed here that has adopted a local option sales tax (1.0%, voter-approved). Coeur d'Alene, Post Falls, Hayden, Rathdrum, Moscow, and Boise have not adopted any local option sales tax, making their total rate the flat 6.0% state rate.</t>
  </si>
  <si>
    <t>RCW 82.14.030(1) — Basic county tax (0.15%)
RCW 82.14.030(2) — Optional county/city tax (0.50%)
Idaho Code § 50-1049 — Local option non-property tax</t>
  </si>
  <si>
    <t>LEGISLATIVE — 0.15% mandatory; 0.50% by county legislative authority (no public vote). Idaho: VOTER APPROVAL required (simple majority).</t>
  </si>
  <si>
    <t>2</t>
  </si>
  <si>
    <t>Criminal Justice (County)</t>
  </si>
  <si>
    <t>CJ</t>
  </si>
  <si>
    <t>0.10%</t>
  </si>
  <si>
    <t>County-wide criminal justice tax. Funds criminal justice programs including jails, courts, and law enforcement. Revenue is split: 10% retained by county, 90% distributed to cities within the county by population formula.</t>
  </si>
  <si>
    <t>RCW 82.14.340 — Criminal justice sales tax
RCW 82.14.345 — Additional criminal justice (cities)</t>
  </si>
  <si>
    <t>LEGISLATIVE — Imposed by county legislative authority (county commission). No public vote required. Simple majority of commissioners.</t>
  </si>
  <si>
    <t>3</t>
  </si>
  <si>
    <t>Public Safety / Criminal Justice (City) — RCW 82.14.450</t>
  </si>
  <si>
    <t>PS / CJ</t>
  </si>
  <si>
    <t>RCW 82.14.450 — Sales and use tax for counties and cities (public safety)</t>
  </si>
  <si>
    <t>4</t>
  </si>
  <si>
    <t>Mental Health / Chemical Dependency</t>
  </si>
  <si>
    <t>MH/CD</t>
  </si>
  <si>
    <t>County-wide tax for behavioral health services. Funds mental health treatment, chemical dependency/substance use disorder treatment, and therapeutic courts. Can be imposed by county legislative authority without a public vote.</t>
  </si>
  <si>
    <t>RCW 82.14.460 — Sales and use tax for chemical dependency or mental health treatment services or therapeutic courts</t>
  </si>
  <si>
    <t>LEGISLATIVE — Imposed by county legislative authority (county commission). No public vote required.</t>
  </si>
  <si>
    <t>5</t>
  </si>
  <si>
    <t>Emergency Communications (E-911)</t>
  </si>
  <si>
    <t>E-911</t>
  </si>
  <si>
    <t>0.20%</t>
  </si>
  <si>
    <t>County-wide tax for emergency communication systems. Funds 911 call centers, emergency dispatch systems, and related infrastructure. Authorized in two 0.10% tranches: the first can be imposed by county legislative authority; the second requires voter approval. Spokane County levies the full 0.20% (both tranches).</t>
  </si>
  <si>
    <t>RCW 82.14.420 — Sales and use tax for emergency communication systems and facilities</t>
  </si>
  <si>
    <t>MIXED — First 0.10% by county legislative authority (no vote). Second 0.10%: VOTER APPROVAL required (simple majority, 50%+1).</t>
  </si>
  <si>
    <t>6</t>
  </si>
  <si>
    <t>Public Transportation Benefit Area</t>
  </si>
  <si>
    <t>PTBA</t>
  </si>
  <si>
    <t>0.90%</t>
  </si>
  <si>
    <t>Transit district tax for public transportation. In Spokane, this funds Spokane Transit Authority (STA) bus service, paratransit, and vanpool programs. STA currently levies 0.80%. The PTBA board can impose up to 0.60% by board action; amounts above 0.60% require voter approval. STA's rate has been voter-approved. Other PTBAs include Community Transit (Snohomish), Intercity Transit (Thurston), Ben Franklin Transit (Tri-Cities), etc.</t>
  </si>
  <si>
    <t>RCW 82.14.045 — Sales and use tax for public transportation
Chapter 36.57A RCW — Public transportation benefit areas</t>
  </si>
  <si>
    <t>MIXED — Up to 0.60% by PTBA board action. Above 0.60% up to 0.90%: VOTER APPROVAL required (simple majority, 50%+1).</t>
  </si>
  <si>
    <t>7</t>
  </si>
  <si>
    <t>Regional Transit Authority</t>
  </si>
  <si>
    <t>RTA</t>
  </si>
  <si>
    <t>1.40%</t>
  </si>
  <si>
    <t>High-capacity transit tax. Currently only Sound Transit (serving portions of King, Pierce, and Snohomish counties) levies this tax. Funds light rail, commuter rail, and express bus service. All RTA tax authority requires voter approval. Sound Transit's rate was built up over three ballot measures: 1996 (0.40%), 2008 (+0.50%), and 2016 (+0.50%) = 1.40% total.</t>
  </si>
  <si>
    <t>RCW 81.104.170 — High capacity transportation systems tax
Chapter 81.112 RCW — Regional transit authorities</t>
  </si>
  <si>
    <t>VOTER APPROVAL — All RTA taxes require voter approval (simple majority, 50%+1). Each increment was a separate ballot measure.</t>
  </si>
  <si>
    <t>8</t>
  </si>
  <si>
    <t>Transportation Benefit District</t>
  </si>
  <si>
    <t>TBD</t>
  </si>
  <si>
    <t>0.30%</t>
  </si>
  <si>
    <t>Local transportation infrastructure tax. Cities can create TBDs to fund street maintenance, improvements, and transportation projects. Up to 0.20% requires voter approval; an additional 0.10% may be available by council action depending on the authorizing legislation. As of 2024, 98 of WA's 281 cities have adopted a TBD sales tax.</t>
  </si>
  <si>
    <t>RCW 82.14.0455 — Transportation benefit districts
Chapter 36.73 RCW — Transportation benefit districts</t>
  </si>
  <si>
    <t>PRIMARILY VOTER APPROVAL — Up to 0.20% requires voter approval (simple majority). Some council authority for additional 0.10% depending on legislation.</t>
  </si>
  <si>
    <t>9</t>
  </si>
  <si>
    <t>Housing &amp; Related Services</t>
  </si>
  <si>
    <t>HRS</t>
  </si>
  <si>
    <t>Local tax for affordable housing and supportive services. At least 60% of revenue must fund housing construction, acquisition, or rehabilitation. Remainder can fund rental assistance, housing-related services, and operations. Originally required voter approval, but HB 1590 (2020) removed the voter approval requirement, allowing city or county legislative authority to impose the tax directly. This was a significant change — many jurisdictions adopted it after HB 1590 passed.</t>
  </si>
  <si>
    <t>RCW 82.14.530 — Sales and use tax for housing and related services
SHB 1590 (2020) — Removed voter approval requirement</t>
  </si>
  <si>
    <t>LEGISLATIVE (since 2020) — Originally required voter approval. HB 1590 (2020) removed the vote requirement. Now imposed by city council or county commission action. No public vote required.</t>
  </si>
  <si>
    <t>10</t>
  </si>
  <si>
    <t>Public Facilities District</t>
  </si>
  <si>
    <t>PFD</t>
  </si>
  <si>
    <t>0.033–0.10%</t>
  </si>
  <si>
    <t>Tax for regional centers and public facilities (convention centers, performing arts venues, stadiums). Spokane PFD funds the Spokane Convention Center and First Interstate Center for the Arts. Rate varies by district size and authorizing legislation.</t>
  </si>
  <si>
    <t>RCW 82.14.390 — Sales and use tax for public facilities districts
Chapter 36.100 RCW — Public facilities districts</t>
  </si>
  <si>
    <t>VOTER APPROVAL — Requires voter approval within the PFD boundaries (simple majority, 50%+1).</t>
  </si>
  <si>
    <t>11</t>
  </si>
  <si>
    <t>Juvenile Jail / Detention</t>
  </si>
  <si>
    <t>JJ</t>
  </si>
  <si>
    <t>County-wide tax for juvenile detention and jail facilities. Funds construction, operation, and maintenance of juvenile detention facilities. Can be imposed by county legislative authority.</t>
  </si>
  <si>
    <t>RCW 82.14.350 — Sales and use tax for juvenile detention facilities</t>
  </si>
  <si>
    <t>12</t>
  </si>
  <si>
    <t>Other Local Taxes</t>
  </si>
  <si>
    <t>Varies</t>
  </si>
  <si>
    <t>Public Safety — RCW 82.14.345 (ESHB 2015, 2025)</t>
  </si>
  <si>
    <t>PS-345</t>
  </si>
  <si>
    <t>RCW 82.14.345 — Sales and use tax for criminal justice purposes; enacted by ESHB 2015 (Chapter 350, 2025 WA Laws), effective July 27, 2025</t>
  </si>
  <si>
    <t>IDAHO SALES TAX NOTE</t>
  </si>
  <si>
    <t>Idaho has a flat 6.0% state sales tax (Idaho Code § 63-3619). Cities may impose a local option sales tax up to 3% with voter approval (Idaho Code § 50-1049). Most Idaho cities near Spokane have NOT adopted a local option tax, making the total rate 6.0%. Exception: Sandpoint (1.0% local = 7.0% total). This creates a significant competitive differential with Washington border communities.</t>
  </si>
  <si>
    <t>DATA SOURCES</t>
  </si>
  <si>
    <t>• Washington Department of Revenue — Tax Rate Lookup Tool: dor.wa.gov/TaxRateLookup</t>
  </si>
  <si>
    <t>• Washington DOR — Local Sales &amp; Use Tax Rate Table: dor.wa.gov/taxes-rates/sales-use-tax-rates/local-sales-use-tax/local-sales-use-tax-rate-table</t>
  </si>
  <si>
    <t>• Washington DOR — Local Tax Reference Guide (2024): dor.wa.gov/sites/default/files/2022-02/Local_Tax_Reference_Guide.pdf</t>
  </si>
  <si>
    <t>• Washington RCW Chapter 82.14 — Local Retail Sales and Use Taxes: app.leg.wa.gov/rcw/default.aspx?cite=82.14</t>
  </si>
  <si>
    <t>• Idaho State Tax Commission — City Sales Tax: tax.idaho.gov/taxes/sales-use/sales-tax/local-sales-tax/city-sales-tax/</t>
  </si>
  <si>
    <t>• MRSC — Where Do Our Sales Taxes Go? (Feb 2026): mrsc.org/stay-informed/mrsc-insight/february-2026/sales-taxes-go</t>
  </si>
  <si>
    <t>• Washington OFM — April 1 Population Estimates: ofm.wa.gov/washington-data-research/population-demographics/population-estimates</t>
  </si>
  <si>
    <t>Blue text = hardcoded input rates | Black text = formulas | See Footnotes sheet for tax type descriptions and RCW references | Rates effective Q1 2026 (Jan 1 – Mar 31). Note: Spokane voters approved a 0.1% Community Safety sales tax effective April 1, 2025; this workbook does not add a separate line item where DOR packages that authority inside existing component categories. Verify exact allocations in the DOR Tax Rate Lookup for location code 3210.</t>
  </si>
  <si>
    <t>State
Rate</t>
  </si>
  <si>
    <t>County/
City
Basic¹</t>
  </si>
  <si>
    <t>Criminal
Justice
(County)²</t>
  </si>
  <si>
    <t>Public
Safety/CJ
(City)³</t>
  </si>
  <si>
    <t>Mental
Health/
Chem Dep⁴</t>
  </si>
  <si>
    <t>E-911⁵</t>
  </si>
  <si>
    <t>Transit
PTBA⁶</t>
  </si>
  <si>
    <t>Transit
RTA⁷</t>
  </si>
  <si>
    <t>TBD⁸</t>
  </si>
  <si>
    <t>Housing &amp;
Related
Svcs⁹</t>
  </si>
  <si>
    <t>Public
Facilities
District¹⁰</t>
  </si>
  <si>
    <t>Juvenile
Jail¹¹</t>
  </si>
  <si>
    <t>Other
Local¹²
(incl. HSSA,
housing credit,
etc.)</t>
  </si>
  <si>
    <t>Total
Local
Rate</t>
  </si>
  <si>
    <t>Combined
Total
Rate</t>
  </si>
  <si>
    <t>NOTE: City of Spokane 9.10% total uses the DOR Q1 2026 aggregate local rate for location code 3210. The 0.15% Other Local bucket is treated as a composite residual that includes the state-shared affordable/supportive housing credit, the Spokane County Health Sciences &amp; Services Authority sales tax, and other small credited components/rounding. It is not all Health Sciences.</t>
  </si>
  <si>
    <t>NOTE: Spokane Valley adopted a 0.1% public safety sales tax (Prop. 1, August 2025), increasing its combined rate from 8.9% to 9.0% after the Q1 2026 period modeled here. No separate Q1 2026 line item was added.</t>
  </si>
  <si>
    <t>Spokane County — Estimated Revenue per 1/10 of 1% Sales Tax by Jurisdiction</t>
  </si>
  <si>
    <t>Based on CY 2024 DOR Quarterly Business Review data (taxable retail sales) and OFM 2024 population estimates</t>
  </si>
  <si>
    <t>Sales Tax Analysis</t>
  </si>
  <si>
    <t>NOTE: Taxable sales are estimated from Q3/Q4 2024 DOR data annualized. Smaller city figures are approximate. Verify against DOR Table 4A for exact figures.</t>
  </si>
  <si>
    <t>Population
(OFM 2024)</t>
  </si>
  <si>
    <t>% of County
Population</t>
  </si>
  <si>
    <t>Est. Annual Taxable
Retail Sales ($M)</t>
  </si>
  <si>
    <t>% of County
Taxable Sales</t>
  </si>
  <si>
    <t>Est. Revenue per
0.1% Sales Tax ($M)</t>
  </si>
  <si>
    <t>Sales/Pop
Ratio</t>
  </si>
  <si>
    <t>Notes / Source
Confidence</t>
  </si>
  <si>
    <t>Taxable Retail Sales</t>
  </si>
  <si>
    <t>1/10th</t>
  </si>
  <si>
    <t>$ / 1/10th</t>
  </si>
  <si>
    <t>additional public safety 1/10th?</t>
  </si>
  <si>
    <t>DOR confirmed (~$1.9B/Q4 2024)</t>
  </si>
  <si>
    <t>Passed 11/5/2024</t>
  </si>
  <si>
    <t>City of Spokane Valley</t>
  </si>
  <si>
    <t>DOR confirmed (~$950M/Q4 2024)</t>
  </si>
  <si>
    <t>Passed 8/5/2025</t>
  </si>
  <si>
    <t>City of Airway Heights</t>
  </si>
  <si>
    <t>DOR confirmed ($91.6M Q3 2024 × 4)</t>
  </si>
  <si>
    <t>Passed</t>
  </si>
  <si>
    <t>City of Liberty Lake</t>
  </si>
  <si>
    <t>Estimated — significant commercial corridor (Itron HQ, retail along I-90/Liberty Lake Rd)</t>
  </si>
  <si>
    <t>City of Cheney</t>
  </si>
  <si>
    <t>Estimated — college town (EWU), modest retail base</t>
  </si>
  <si>
    <t>City of Deer Park</t>
  </si>
  <si>
    <t>Estimated — growing bedroom community, some retail on US 395</t>
  </si>
  <si>
    <t>City of Medical Lake</t>
  </si>
  <si>
    <t>Estimated — small town, limited commercial activity</t>
  </si>
  <si>
    <t>Town of Millwood</t>
  </si>
  <si>
    <t>Estimated — small commercial area on Trent/Argonne</t>
  </si>
  <si>
    <t>Other Small Towns
(Fairfield, Latah, Rockford,
Waverly, Spangle)</t>
  </si>
  <si>
    <t>Estimated — combined very small rural towns</t>
  </si>
  <si>
    <t>Unincorporated Spokane County</t>
  </si>
  <si>
    <t>Calculated as remainder. DOR confirmed (~$700M/Q4 2024). Includes significant commercial areas outside city limits.</t>
  </si>
  <si>
    <t>SPOKANE COUNTY TOTAL</t>
  </si>
  <si>
    <t>OFM 2024 est. / DOR CY2024 QBR</t>
  </si>
  <si>
    <t>Totals</t>
  </si>
  <si>
    <t>KEY INSIGHTS</t>
  </si>
  <si>
    <t>• REVENUE RULE OF THUMB: Each 1/10 of 1% (0.1%) of sales tax generates approximately $15.2 million annually across all of Spokane County.</t>
  </si>
  <si>
    <t>• CITY OF SPOKANE SHARE: The City of Spokane alone generates roughly $7.2 million per 0.1% — about 47% of the county total — with only 42% of the population. This reflects Spokane's role as the regional commercial center.</t>
  </si>
  <si>
    <t>• SALES/POPULATION RATIO: A ratio above 1.00 means the jurisdiction generates more taxable sales than its population share would suggest. Spokane (~1.12) and Airway Heights (~1.16 due to Northern Quest Casino and US-2 retail corridor) punch above their population weight. College towns (Cheney) and bedroom communities tend to be below 1.00.</t>
  </si>
  <si>
    <t>• CITY-ONLY LEVY: If a new 0.1% sales tax were levied only within Spokane city limits (not county-wide), it would generate approximately $7.2M/year — not the full $15.2M. This is a critical distinction for policy analysis: a city-level tax reaches less than half the county's taxable sales base.</t>
  </si>
  <si>
    <t>• UNINCORPORATED AREAS: The unincorporated county generates a substantial ~$3.1B in taxable sales (20% of county total) despite having 29% of the population. This includes significant commercial corridors outside city limits within the STA PTBA boundary.</t>
  </si>
  <si>
    <t>• WA DOR Quarterly Business Review — Calendar Year 2024, Tables 3A &amp; 4A (City &amp; County Taxable Retail Sales)</t>
  </si>
  <si>
    <t>• WA OFM — April 1, 2024 Population Estimates for Cities, Towns, and Counties</t>
  </si>
  <si>
    <t>• Spokane Community Indicators (spokanetrends.org) — Annual Taxable Retail Sales, Spokane County ($15.22B CY2024)</t>
  </si>
  <si>
    <t>• Spokane Journal of Business — Quarterly taxable sales reporting (Q3/Q4 2024 city-level data)</t>
  </si>
  <si>
    <t>• DOR Q3 2024 QBR — Airway Heights confirmed: $91,633,069 quarterly taxable retail sales</t>
  </si>
  <si>
    <t>Blue text = hardcoded input rates | Black text = formulas | See Footnotes sheet for tax type descriptions and RCW references. Rates effective Q1 2026 (Jan 1 – Mar 31), except where later special-authority notes are explicitly identified. PUBLIC SAFETY TAX FRAMEWORK (v14): Columns H, I, and J are the current public-safety-related local sales taxes shown separately to avoid mixing authority types. H = county criminal justice tax under RCW 82.14.340 (0.10%, countywide, legislative authority subject to referendum). I = public safety tax under RCW 82.14.450 (city up to 0.10% and county up to 0.30%, voter-approved; combined city+county under this section capped at 0.30% inside cities). J = new local law-enforcement / public-safety tax under RCW 82.14.345 (0.10% for a qualified city or county; councilmanic through 6/30/2028, voter path after). K subtotal = H+I+J and is not included again in Total Local Rate. Column T separately captures Cultural Access / Arts current sales tax where known; Column U remains the residual/special-authority bucket and footnote now expressly captures Zoo/Aquarium and the new Children &amp; Families authority. See Footnotes 3, 12, 13, 14, and 15.</t>
  </si>
  <si>
    <t>Public
Safety
(City/County)
RCW 82.14.450³
— Current —
Voter-approved;
city max 0.10%,
county max 0.30%;
0.30% combined cap
inside cities</t>
  </si>
  <si>
    <t>Local Law
Enforcement /
Public Safety
RCW 82.14.345¹³
— Current —
0.10% qualified
city/county;
councilmanic through
6/30/2028,
voter after</t>
  </si>
  <si>
    <t>Public
Safety
Subtotal¹⁴
(H+I+J)
— Current —
PS-related
local taxes</t>
  </si>
  <si>
    <t>Mental
Health/
Chem Dep⁴
— Max —
Max: 0.10%</t>
  </si>
  <si>
    <t>E-911⁵
— Max —
Max: 0.20%</t>
  </si>
  <si>
    <t>Transit
PTBA⁶
— Max —
Max: 0.90%</t>
  </si>
  <si>
    <t>Transit
RTA⁷
— Max —
Max: 1.40%</t>
  </si>
  <si>
    <t>TBD⁸
— Max —
Max: 0.30%</t>
  </si>
  <si>
    <t>Housing &amp;
Related
Svcs⁹
— Max —
Max: 0.10%</t>
  </si>
  <si>
    <t>Public
Facilities
District¹⁰
— Max —
Max: 0.10%</t>
  </si>
  <si>
    <t>Juvenile
Jail¹¹
— Max —
Max: 0.10%</t>
  </si>
  <si>
    <t>Cultural
Access /
Arts¹⁵
— Current —
Max: 0.10%
(city/town/county;
7 years)</t>
  </si>
  <si>
    <t>Other
Local /
Special
Authorities¹²
(incl. HSSA,
housing credit,
zoo/aquarium,
children/families)
— Max —
Max: Varies</t>
  </si>
  <si>
    <t>City max 0.10%;
County max 0.30%;
0.30% combined cap
inside cities</t>
  </si>
  <si>
    <t>First of two public safety sales tax statutes. RCW 82.14.450 authorizes a voter-approved county public safety tax up to 0.30% and a voter-approved city public safety tax up to 0.10%. Inside cities, the city/county credit mechanism prevents the combined RCW 82.14.450 rate from exceeding 0.30%. This column should show current tax imposed under RCW 82.14.450, not unused future capacity.</t>
  </si>
  <si>
    <t>VOTER APPROVAL REQUIRED for the entire RCW 82.14.450 rate. No councilmanic route under this section.</t>
  </si>
  <si>
    <t>Catch-all category for remaining local tax components and special authorities not broken out elsewhere. Common sources include: (a) Affordable &amp; Supportive Housing Credit (RCW 82.14.540 / 82.14.0485) — a state-shared credit for affordable housing, typically 0.0073%–0.0146%, automatically applied; (b) Hospital Benefit Zone (HBZ — RCW 82.14.465) — for jurisdictions with qualifying hospital districts; (c) Health Sciences Authority (RCW 82.14.480) — up to 0.02% for health sciences education and services; (d) Zoo, Aquarium, and Wildlife Facilities (RCW 82.14.400) — a 0.10% authority identified by MRSC/DOR as Pierce County-specific; and (e) Children &amp; Families Services — new local authority up to 0.01%, effective Jan. 1, 2027, under HB 2442 sections 201–202 as summarized by MRSC. 
SPOKANE NOTE: The City of Spokane’s 0.15% “Other Local” rate is a reconciliation residual based on DOR tables for location code 3210. It reflects a composite of the state-shared Affordable &amp; Supportive Housing Credit, the Spokane County Health Sciences &amp; Services Authority sales tax, and other small credited components/rounding. Spokane County is currently the only Washington county with a Health Sciences &amp; Services Authority; exact percentages of each sub-component should be confirmed through the DOR Tax Rate Lookup and HSSA documentation.</t>
  </si>
  <si>
    <t>RCW 82.14.540 — Affordable &amp; supportive housing credit
RCW 82.14.465 — Hospital benefit zones
RCW 82.14.480 — Health sciences/services
RCW 82.14.400 — Zoo, aquarium, and wildlife facilities
HB 2442 (2026), secs. 201–202 — Children &amp; Families Services local sales tax authority
MRSC Sales and Use Taxes: https://mrsc.org/explore-topics/finance/revenues/sales-taxes
DOR local tax reference / local sales tax guidance: https://dor.wa.gov/taxes-rates/sales-use-tax-rates/local-sales-use-tax</t>
  </si>
  <si>
    <t>VARIES — Most listed residual/special authorities vary by statute. Zoo/Aquarium is voter-approved/Pierce County-specific; Children &amp; Families is new authority effective Jan. 1, 2027; credits do not increase the consumer-paid rate.</t>
  </si>
  <si>
    <t>0.10% per qualified
city or county</t>
  </si>
  <si>
    <t>Second public-safety-related authority created in 2025. RCW 82.14.345 authorizes a 0.10% sales/use tax for a qualified city or county for criminal justice purposes. The statute says this tax is in addition to other taxes authorized by law. The remaining legal/implementation question for planning purposes is whether a city and county may both apply separate 82.14.345 layers on the same taxable event inside city limits; treat a 0.50% city-area maximum as best current reading pending DOR/MRSC confirmation.</t>
  </si>
  <si>
    <t>MIXED — legislative authority may impose by ordinance/resolution through June 30, 2028 if qualified; after that, voter approval path if not already adopted.</t>
  </si>
  <si>
    <t>Column K — Public Safety Subtotal / Remaining Apparent Capacity</t>
  </si>
  <si>
    <t>PS Subtotal / Capacity</t>
  </si>
  <si>
    <t>Current subtotal; capacity comparison varies by location</t>
  </si>
  <si>
    <t>Column K is a current-rate subtotal of the public-safety-related components in Columns H, I, and J. For capacity comparisons, current Column K should be compared to apparent maximum public-safety-related capacity. Under the best current reading, Spokane and Spokane Valley each show 0.20% current Column K against a 0.50% apparent maximum, leaving 0.30% remaining apparent capacity. Of that remaining amount, at least 0.10% and potentially 0.20% appears councilmanic through June 30, 2028, depending on confirmation of whether city and county RCW 82.14.345 layers can both apply inside incorporated areas. Unincorporated Spokane County shows 0.20% current Column K against a 0.40% apparent maximum, leaving 0.20% remaining apparent capacity, of which 0.10% appears councilmanic under RCW 82.14.345 and 0.10% would require voter approval under RCW 82.14.450.</t>
  </si>
  <si>
    <t>RCW 82.14.450; RCW 82.14.345; see Public Safety Tax Memo v3 6-9-26</t>
  </si>
  <si>
    <t>MIXED — Column K itself is current tax already imposed. Remaining apparent councilmanic capacity is tied to RCW 82.14.345 through June 30, 2028; remaining RCW 82.14.450 capacity requires voter approval.</t>
  </si>
  <si>
    <t>Cultural Access / Arts / Heritage / Science</t>
  </si>
  <si>
    <t>CAP / Arts</t>
  </si>
  <si>
    <t>City, town, or county sales/use tax for cultural access programs benefiting nonprofit cultural organizations in arts, culture, heritage, and science. Authorized for up to seven years. Originally voter-approved, but since 2023 may be imposed by the legislative authority without voter approval. A county and a city within the same county may not impose this sales tax at the same time. Column T is separated from Other Local so this one-tenth authority is visible rather than buried in the residual bucket. Known current examples reflected in the workbook where present include Tacoma and Vancouver; San Juan County is also a current countywide example but is not one of the displayed jurisdictions.</t>
  </si>
  <si>
    <t>RCW 82.14.525; chapter 36.160 RCW; MRSC Sales and Use Taxes: https://mrsc.org/explore-topics/finance/revenues/sales-taxes; Tacoma Creates: https://www.tacomacreates.org/about-tacoma-creates; Vancouver CAP DOR notice: https://dor.wa.gov/sites/default/files/2025-01/Vancouver-CAP-Q2-25.pdf</t>
  </si>
  <si>
    <t>MIXED / LEGISLATIVE OPTION — originally voter approval; effective July 23, 2023 may optionally be imposed by legislative body without voter approval, subject to statutory requirements.</t>
  </si>
  <si>
    <t>Source note</t>
  </si>
  <si>
    <t>Cultural Access current-rate examples</t>
  </si>
  <si>
    <t>Vancouver DOR notice confirms 0.10% CAP effective April 1, 2025; Tacoma Creates describes a 0.10% local sales tax, and Tacoma City Council approved continuation in 2025.</t>
  </si>
  <si>
    <t>https://dor.wa.gov/sites/default/files/2025-01/Vancouver-CAP-Q2-25.pdf
https://www.tacomacreates.org/about-tacoma-creates
https://tacoma.gov/news/city-council-approves-continuation-of-tacoma-creates-to-build-durable-cultural-organizations-and-provide-access-to-arts-culture-heritage-and-science-programming/</t>
  </si>
  <si>
    <t>REFERENCE</t>
  </si>
  <si>
    <t>Issue</t>
  </si>
  <si>
    <t>Workbook Action</t>
  </si>
  <si>
    <t>Legal/Source Basis</t>
  </si>
  <si>
    <t>Practical Effect</t>
  </si>
  <si>
    <t>Status</t>
  </si>
  <si>
    <t>Source URLs</t>
  </si>
  <si>
    <t>Columns H-J</t>
  </si>
  <si>
    <t>Separated the three PS-related components: H = RCW 82.14.340 county criminal justice; I = RCW 82.14.450 public safety; J = RCW 82.14.345 local law enforcement/public safety.</t>
  </si>
  <si>
    <t>RCW 82.14.340 is a 0.10% county criminal justice tax; RCW 82.14.450 is voter-approved city/county public safety; RCW 82.14.345 is the new 0.10% qualified city/county authority.</t>
  </si>
  <si>
    <t>Prevents the 82.14.450 voter authority and 82.14.345 councilmanic/voter-after-2028 authority from being blended.</t>
  </si>
  <si>
    <t>Updated</t>
  </si>
  <si>
    <t>https://app.leg.wa.gov/rcw/default.aspx?cite=82.14.340
https://app.leg.wa.gov/rcw/default.aspx?cite=82.14.450
https://app.leg.wa.gov/RCW/default.aspx?cite=82.14.345</t>
  </si>
  <si>
    <t>New column K</t>
  </si>
  <si>
    <t>Added Public Safety Subtotal = H+I+J.</t>
  </si>
  <si>
    <t>These are the current public-safety-related local sales taxes in the component table.</t>
  </si>
  <si>
    <t>Shows current PS-related burden without double-counting it in Total Local Rate.</t>
  </si>
  <si>
    <t>Added</t>
  </si>
  <si>
    <t>Total Local Rate</t>
  </si>
  <si>
    <t>Updated Total Local Rate formulas to exclude K because K is a subtotal of H-J.</t>
  </si>
  <si>
    <t>Subtotal columns should not be included in all-in totals.</t>
  </si>
  <si>
    <t>Avoids double-counting public safety taxes.</t>
  </si>
  <si>
    <t>Updated formulas</t>
  </si>
  <si>
    <t>Footnote 3</t>
  </si>
  <si>
    <t>Rewritten to state city 0.10%, county 0.30%, voter approval, and 0.30% combined cap inside cities.</t>
  </si>
  <si>
    <t>RCW 82.14.450(1)-(2) and MRSC’s 2026 sales-tax explanation describe this structure and credit mechanism.</t>
  </si>
  <si>
    <t>Retires old phrasing suggesting city 0.30% capacity or councilmanic 0.10% under 82.14.450.</t>
  </si>
  <si>
    <t>https://app.leg.wa.gov/rcw/default.aspx?cite=82.14.450
https://mrsc.org/stay-informed/mrsc-insight/february-2026/sales-taxes-go</t>
  </si>
  <si>
    <t>Footnote 13</t>
  </si>
  <si>
    <t>Rewritten to describe the 0.10% qualified city/county RCW 82.14.345 tax and the June 30, 2028 councilmanic deadline.</t>
  </si>
  <si>
    <t>RCW 82.14.345 authorizes adoption by ordinance/resolution through June 30, 2028 and voter path thereafter; rate is 0.10%.</t>
  </si>
  <si>
    <t>Keeps future capacity distinct from currently imposed rates.</t>
  </si>
  <si>
    <t>https://app.leg.wa.gov/RCW/default.aspx?cite=82.14.345</t>
  </si>
  <si>
    <t>Left J at 0 and included the voter-approved 0.10% increase in I for RCW 82.14.450; total rate is 9.00%.</t>
  </si>
  <si>
    <t>DOR notice states Spokane Valley public safety tax increased local sales tax by .001 effective Jan. 1, 2026 and total rate is .0900.</t>
  </si>
  <si>
    <t>Reconciles the workbook with Q1 2026 DOR notice.</t>
  </si>
  <si>
    <t>Confirmed</t>
  </si>
  <si>
    <t>https://dor.wa.gov/sites/default/files/2025-11/SpokaneValley_PST-Q1_26.pdf</t>
  </si>
  <si>
    <t>Left J at 0 and included the voter-approved 0.10% increase in I for RCW 82.14.450; total rate is 9.10%.</t>
  </si>
  <si>
    <t>DOR notice states Spokane public safety tax increased local sales/use tax by .001 effective Apr. 1, 2025; City materials identify voter-approved Community Safety Sales Tax.</t>
  </si>
  <si>
    <t>Reconciles current imposed tax with the memo’s capacity framework.</t>
  </si>
  <si>
    <t>https://dor.wa.gov/sites/default/files/2025-01/SpokaneCity_PST-Q2_25.pdf
https://my.spokanecity.org/communitysafety/</t>
  </si>
  <si>
    <t>Remaining uncertainty</t>
  </si>
  <si>
    <t>Kept cautionary language: city-area maximum may be 0.50% only if city and county RCW 82.14.345 layers both apply inside city limits.</t>
  </si>
  <si>
    <t>RCW 82.14.345 says 'in addition to any other taxes' and applies within such city or county, but available public DOR/MRSC sources do not clearly resolve city/county stacking under 82.14.345.</t>
  </si>
  <si>
    <t>Workbook distinguishes current rates from future legal capacity.</t>
  </si>
  <si>
    <t>Caution retained</t>
  </si>
  <si>
    <t>13</t>
  </si>
  <si>
    <t>Current Column K</t>
  </si>
  <si>
    <t>Apparent max public-safety capacity</t>
  </si>
  <si>
    <t>Remaining apparent capacity</t>
  </si>
  <si>
    <t>Remaining apparent councilmanic capacity</t>
  </si>
  <si>
    <t>Jurisdiction / location</t>
  </si>
  <si>
    <t>14</t>
  </si>
  <si>
    <t>15</t>
  </si>
  <si>
    <t>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</si>
</sst>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_(* #,##0_);_(* \(#,##0\);_(* \-??_);_(@_)"/>
    <numFmt numFmtId="166" formatCode="\-"/>
    <numFmt numFmtId="167" formatCode="0.0%"/>
    <numFmt numFmtId="168" formatCode="\$#,##0.00"/>
  </numFmts>
  <fonts count="26" x14ac:knownFonts="1">
    <font>
      <sz val="11"/>
      <color theme="1"/>
      <name val="Calibri"/>
    </font>
    <font>
      <b/>
      <sz val="14"/>
      <color rgb="FF1B3A5C"/>
      <name val="Arial"/>
    </font>
    <font>
      <i/>
      <sz val="10"/>
      <color rgb="FF666666"/>
      <name val="Arial"/>
    </font>
    <font>
      <i/>
      <sz val="8"/>
      <color rgb="FF666666"/>
      <name val="Arial"/>
    </font>
    <font>
      <b/>
      <sz val="10"/>
      <color rgb="FFFFFFFF"/>
      <name val="Arial"/>
    </font>
    <font>
      <b/>
      <sz val="10"/>
      <color rgb="FFFFFFFF"/>
      <name val="Calibri"/>
    </font>
    <font>
      <sz val="9"/>
      <color rgb="FF000000"/>
      <name val="Arial"/>
    </font>
    <font>
      <sz val="9"/>
      <color rgb="FF0000FF"/>
      <name val="Arial"/>
    </font>
    <font>
      <b/>
      <sz val="10"/>
      <color rgb="FF0000FF"/>
      <name val="Calibri"/>
    </font>
    <font>
      <b/>
      <sz val="9"/>
      <color rgb="FF000000"/>
      <name val="Arial"/>
    </font>
    <font>
      <sz val="10"/>
      <color rgb="FF0000FF"/>
      <name val="Calibri"/>
    </font>
    <font>
      <b/>
      <sz val="10"/>
      <color rgb="FFCC0000"/>
      <name val="Arial"/>
    </font>
    <font>
      <b/>
      <sz val="9"/>
      <color rgb="FFB85C00"/>
      <name val="Arial"/>
    </font>
    <font>
      <b/>
      <sz val="9"/>
      <color rgb="FF2C5F2D"/>
      <name val="Arial"/>
    </font>
    <font>
      <b/>
      <sz val="9"/>
      <color rgb="FFCC0000"/>
      <name val="Arial"/>
    </font>
    <font>
      <sz val="10"/>
      <name val="Calibri"/>
    </font>
    <font>
      <b/>
      <sz val="11"/>
      <color rgb="FF1B3A5C"/>
      <name val="Arial"/>
    </font>
    <font>
      <sz val="8"/>
      <color rgb="FF444444"/>
      <name val="Arial"/>
    </font>
    <font>
      <b/>
      <sz val="14"/>
      <color theme="1"/>
      <name val="Calibri"/>
    </font>
    <font>
      <sz val="8"/>
      <color rgb="FF666666"/>
      <name val="Arial"/>
    </font>
    <font>
      <b/>
      <sz val="8"/>
      <color rgb="FFAAAAAA"/>
      <name val="Arial"/>
    </font>
    <font>
      <b/>
      <sz val="11"/>
      <color theme="1"/>
      <name val="Calibri"/>
    </font>
    <font>
      <sz val="11"/>
      <color theme="1"/>
      <name val="Calibri"/>
    </font>
    <font>
      <b/>
      <sz val="11"/>
      <color rgb="FFFFFFFF"/>
      <name val="Calibri"/>
    </font>
    <font>
      <sz val="11"/>
      <color theme="1"/>
      <name val="Calibri"/>
      <family val="2"/>
    </font>
    <font>
      <b/>
      <sz val="9"/>
      <color rgb="FF000000"/>
      <name val="Arial"/>
      <family val="2"/>
    </font>
  </fonts>
  <fills count="21">
    <fill>
      <patternFill patternType="none"/>
    </fill>
    <fill>
      <patternFill patternType="gray125"/>
    </fill>
    <fill>
      <patternFill patternType="solid">
        <fgColor rgb="FF0D2137"/>
      </patternFill>
    </fill>
    <fill>
      <patternFill patternType="solid">
        <fgColor rgb="FF1F3864"/>
      </patternFill>
    </fill>
    <fill>
      <patternFill patternType="solid">
        <fgColor rgb="FF1B3A5C"/>
      </patternFill>
    </fill>
    <fill>
      <patternFill patternType="solid">
        <fgColor rgb="FFE2EFDA"/>
      </patternFill>
    </fill>
    <fill>
      <patternFill patternType="solid">
        <fgColor rgb="FFFFF2CC"/>
      </patternFill>
    </fill>
    <fill>
      <patternFill patternType="solid">
        <fgColor rgb="FFFCE4D6"/>
      </patternFill>
    </fill>
    <fill>
      <patternFill patternType="solid">
        <fgColor rgb="FFDCE6F0"/>
      </patternFill>
    </fill>
    <fill>
      <patternFill patternType="solid">
        <fgColor rgb="FFFFFFFF"/>
      </patternFill>
    </fill>
    <fill>
      <patternFill patternType="solid">
        <fgColor rgb="FFB85C00"/>
      </patternFill>
    </fill>
    <fill>
      <patternFill patternType="solid">
        <fgColor rgb="FF2C5F2D"/>
      </patternFill>
    </fill>
    <fill>
      <patternFill patternType="solid">
        <fgColor rgb="FF8B4513"/>
      </patternFill>
    </fill>
    <fill>
      <patternFill patternType="solid">
        <fgColor theme="3" tint="-0.249977111117893"/>
        <bgColor indexed="65"/>
      </patternFill>
    </fill>
    <fill>
      <patternFill patternType="solid">
        <fgColor rgb="FF1F4E78"/>
      </patternFill>
    </fill>
    <fill>
      <patternFill patternType="solid">
        <fgColor rgb="FF1F4E78"/>
      </patternFill>
    </fill>
    <fill>
      <patternFill patternType="solid">
        <fgColor rgb="FFF2F2F2"/>
      </patternFill>
    </fill>
    <fill>
      <patternFill patternType="solid">
        <fgColor rgb="FF00B05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249977111117893"/>
        <bgColor indexed="64"/>
      </patternFill>
    </fill>
  </fills>
  <borders count="10">
    <border>
      <left/>
      <right/>
      <top/>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thin">
        <color rgb="FFCCCCCC"/>
      </left>
      <right/>
      <top/>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CCCCCC"/>
      </left>
      <right style="thin">
        <color rgb="FFCCCCCC"/>
      </right>
      <top/>
      <bottom/>
      <diagonal/>
    </border>
    <border>
      <left style="thin">
        <color rgb="FFCCCCCC"/>
      </left>
      <right style="thin">
        <color rgb="FFCCCCCC"/>
      </right>
      <top/>
      <bottom/>
      <diagonal/>
    </border>
    <border>
      <left/>
      <right/>
      <top/>
      <bottom/>
      <diagonal/>
    </border>
    <border>
      <left/>
      <right/>
      <top/>
      <bottom/>
      <diagonal/>
    </border>
  </borders>
  <cellStyleXfs count="3">
    <xf numFmtId="0" fontId="0" fillId="0" borderId="0"/>
    <xf numFmtId="164" fontId="22" fillId="0" borderId="0"/>
    <xf numFmtId="9" fontId="22" fillId="0" borderId="0"/>
  </cellStyleXfs>
  <cellXfs count="135">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165" fontId="6" fillId="5" borderId="1" xfId="1" applyNumberFormat="1" applyFont="1" applyFill="1" applyBorder="1" applyAlignment="1">
      <alignment vertical="center" wrapText="1"/>
    </xf>
    <xf numFmtId="10" fontId="7" fillId="5" borderId="1" xfId="0" applyNumberFormat="1" applyFont="1" applyFill="1" applyBorder="1" applyAlignment="1">
      <alignment horizontal="center" vertical="center" wrapText="1"/>
    </xf>
    <xf numFmtId="10" fontId="8" fillId="0" borderId="2" xfId="0" applyNumberFormat="1" applyFont="1" applyBorder="1" applyAlignment="1">
      <alignment horizontal="right"/>
    </xf>
    <xf numFmtId="166" fontId="7" fillId="5" borderId="1" xfId="0" applyNumberFormat="1" applyFont="1" applyFill="1" applyBorder="1" applyAlignment="1">
      <alignment horizontal="center" vertical="center" wrapText="1"/>
    </xf>
    <xf numFmtId="10" fontId="9" fillId="6" borderId="1" xfId="0" applyNumberFormat="1" applyFont="1" applyFill="1" applyBorder="1" applyAlignment="1">
      <alignment horizontal="center" vertical="center" wrapText="1"/>
    </xf>
    <xf numFmtId="10" fontId="9" fillId="7" borderId="1" xfId="0" applyNumberFormat="1" applyFont="1" applyFill="1" applyBorder="1" applyAlignment="1">
      <alignment horizontal="center" vertical="center" wrapText="1"/>
    </xf>
    <xf numFmtId="10" fontId="10" fillId="5" borderId="1" xfId="0" applyNumberFormat="1"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165" fontId="6" fillId="8" borderId="1" xfId="1" applyNumberFormat="1" applyFont="1" applyFill="1" applyBorder="1" applyAlignment="1">
      <alignment vertical="center" wrapText="1"/>
    </xf>
    <xf numFmtId="10" fontId="7" fillId="8" borderId="1" xfId="0" applyNumberFormat="1" applyFont="1" applyFill="1" applyBorder="1" applyAlignment="1">
      <alignment horizontal="center" vertical="center" wrapText="1"/>
    </xf>
    <xf numFmtId="0" fontId="6"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165" fontId="6" fillId="9" borderId="1" xfId="1" applyNumberFormat="1" applyFont="1" applyFill="1" applyBorder="1" applyAlignment="1">
      <alignment vertical="center" wrapText="1"/>
    </xf>
    <xf numFmtId="10" fontId="7" fillId="9" borderId="1" xfId="0" applyNumberFormat="1" applyFont="1" applyFill="1" applyBorder="1" applyAlignment="1">
      <alignment horizontal="center" vertical="center" wrapText="1"/>
    </xf>
    <xf numFmtId="166" fontId="7" fillId="9" borderId="1" xfId="0" applyNumberFormat="1"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vertical="center" wrapText="1"/>
    </xf>
    <xf numFmtId="10" fontId="7" fillId="7" borderId="1" xfId="0" applyNumberFormat="1" applyFont="1" applyFill="1" applyBorder="1" applyAlignment="1">
      <alignment horizontal="center" vertical="center" wrapText="1"/>
    </xf>
    <xf numFmtId="166" fontId="7" fillId="7" borderId="1" xfId="0" applyNumberFormat="1" applyFont="1" applyFill="1" applyBorder="1" applyAlignment="1">
      <alignment horizontal="center" vertical="center" wrapText="1"/>
    </xf>
    <xf numFmtId="0" fontId="6" fillId="9" borderId="1" xfId="0" applyFont="1" applyFill="1" applyBorder="1" applyAlignment="1">
      <alignment vertical="center" wrapText="1"/>
    </xf>
    <xf numFmtId="0" fontId="0" fillId="0" borderId="0" xfId="0" applyAlignment="1">
      <alignment wrapText="1"/>
    </xf>
    <xf numFmtId="0" fontId="6" fillId="8" borderId="1" xfId="0" applyFont="1" applyFill="1" applyBorder="1" applyAlignment="1">
      <alignment horizontal="left" vertical="top" wrapText="1"/>
    </xf>
    <xf numFmtId="0" fontId="12" fillId="8" borderId="1" xfId="0" applyFont="1" applyFill="1" applyBorder="1" applyAlignment="1">
      <alignment horizontal="left" vertical="top" wrapText="1"/>
    </xf>
    <xf numFmtId="0" fontId="6" fillId="0" borderId="1" xfId="0" applyFont="1" applyBorder="1" applyAlignment="1">
      <alignment horizontal="left" vertical="top" wrapText="1"/>
    </xf>
    <xf numFmtId="0" fontId="13" fillId="0" borderId="1" xfId="0" applyFont="1" applyBorder="1" applyAlignment="1">
      <alignment horizontal="left" vertical="top" wrapText="1"/>
    </xf>
    <xf numFmtId="0" fontId="6" fillId="8" borderId="1" xfId="0" applyFont="1" applyFill="1" applyBorder="1" applyAlignment="1">
      <alignment vertical="top" wrapText="1"/>
    </xf>
    <xf numFmtId="0" fontId="14" fillId="8" borderId="1" xfId="0" applyFont="1" applyFill="1" applyBorder="1" applyAlignment="1">
      <alignment vertical="top" wrapText="1"/>
    </xf>
    <xf numFmtId="0" fontId="14" fillId="8" borderId="1" xfId="0" applyFont="1" applyFill="1" applyBorder="1" applyAlignment="1">
      <alignment horizontal="left" vertical="top" wrapText="1"/>
    </xf>
    <xf numFmtId="0" fontId="14" fillId="0" borderId="1" xfId="0" applyFont="1" applyBorder="1" applyAlignment="1">
      <alignment horizontal="left" vertical="top" wrapText="1"/>
    </xf>
    <xf numFmtId="0" fontId="13" fillId="8" borderId="1" xfId="0" applyFont="1" applyFill="1" applyBorder="1" applyAlignment="1">
      <alignment horizontal="left" vertical="top" wrapText="1"/>
    </xf>
    <xf numFmtId="0" fontId="12" fillId="0" borderId="1" xfId="0" applyFont="1" applyBorder="1" applyAlignment="1">
      <alignment horizontal="left" vertical="top" wrapText="1"/>
    </xf>
    <xf numFmtId="0" fontId="6" fillId="0" borderId="0" xfId="0" applyFont="1" applyAlignment="1">
      <alignment vertical="top"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6" fillId="5" borderId="0" xfId="0" applyFont="1" applyFill="1" applyAlignment="1">
      <alignment horizontal="left" vertical="center" wrapText="1"/>
    </xf>
    <xf numFmtId="0" fontId="6" fillId="5" borderId="0" xfId="0" applyFont="1" applyFill="1" applyAlignment="1">
      <alignment horizontal="center" vertical="center" wrapText="1"/>
    </xf>
    <xf numFmtId="165" fontId="6" fillId="5" borderId="0" xfId="1" applyNumberFormat="1" applyFont="1" applyFill="1" applyAlignment="1">
      <alignment vertical="center" wrapText="1"/>
    </xf>
    <xf numFmtId="10" fontId="7" fillId="5" borderId="0" xfId="0" applyNumberFormat="1" applyFont="1" applyFill="1" applyAlignment="1">
      <alignment horizontal="center" vertical="center" wrapText="1"/>
    </xf>
    <xf numFmtId="166" fontId="7" fillId="5" borderId="0" xfId="0" applyNumberFormat="1" applyFont="1" applyFill="1" applyAlignment="1">
      <alignment horizontal="center" vertical="center" wrapText="1"/>
    </xf>
    <xf numFmtId="10" fontId="9" fillId="6" borderId="0" xfId="0" applyNumberFormat="1" applyFont="1" applyFill="1" applyAlignment="1">
      <alignment horizontal="center" vertical="center" wrapText="1"/>
    </xf>
    <xf numFmtId="10" fontId="9" fillId="7" borderId="0" xfId="0" applyNumberFormat="1" applyFont="1" applyFill="1" applyAlignment="1">
      <alignment horizontal="center" vertical="center" wrapText="1"/>
    </xf>
    <xf numFmtId="0" fontId="18" fillId="0" borderId="0" xfId="0" applyFont="1"/>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5" borderId="1" xfId="0" applyFont="1" applyFill="1" applyBorder="1" applyAlignment="1">
      <alignment horizontal="left" vertical="center" wrapText="1"/>
    </xf>
    <xf numFmtId="3" fontId="7" fillId="5" borderId="1" xfId="0" applyNumberFormat="1" applyFont="1" applyFill="1" applyBorder="1" applyAlignment="1">
      <alignment horizontal="center" vertical="center" wrapText="1"/>
    </xf>
    <xf numFmtId="167" fontId="6" fillId="5" borderId="1" xfId="0" applyNumberFormat="1" applyFont="1" applyFill="1" applyBorder="1" applyAlignment="1">
      <alignment horizontal="center" vertical="center" wrapText="1"/>
    </xf>
    <xf numFmtId="168" fontId="9" fillId="6" borderId="1"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165" fontId="22" fillId="0" borderId="0" xfId="1" applyNumberFormat="1"/>
    <xf numFmtId="167" fontId="6" fillId="0" borderId="5" xfId="0" applyNumberFormat="1" applyFont="1" applyBorder="1" applyAlignment="1">
      <alignment horizontal="center" vertical="center" wrapText="1"/>
    </xf>
    <xf numFmtId="165" fontId="0" fillId="0" borderId="0" xfId="0" applyNumberFormat="1"/>
    <xf numFmtId="0" fontId="0" fillId="0" borderId="0" xfId="0" applyAlignment="1">
      <alignment horizontal="center"/>
    </xf>
    <xf numFmtId="0" fontId="9" fillId="9" borderId="1" xfId="0" applyFont="1" applyFill="1" applyBorder="1" applyAlignment="1">
      <alignment horizontal="left" vertical="center" wrapText="1"/>
    </xf>
    <xf numFmtId="3" fontId="7" fillId="9" borderId="1" xfId="0" applyNumberFormat="1" applyFont="1" applyFill="1" applyBorder="1" applyAlignment="1">
      <alignment horizontal="center" vertical="center" wrapText="1"/>
    </xf>
    <xf numFmtId="167" fontId="6" fillId="9" borderId="1" xfId="0" applyNumberFormat="1" applyFont="1" applyFill="1" applyBorder="1" applyAlignment="1">
      <alignment horizontal="center" vertical="center" wrapText="1"/>
    </xf>
    <xf numFmtId="2" fontId="6" fillId="9" borderId="1" xfId="0" applyNumberFormat="1" applyFont="1" applyFill="1" applyBorder="1" applyAlignment="1">
      <alignment horizontal="center" vertical="center" wrapText="1"/>
    </xf>
    <xf numFmtId="0" fontId="19" fillId="9" borderId="1" xfId="0" applyFont="1" applyFill="1" applyBorder="1" applyAlignment="1">
      <alignment horizontal="left" vertical="center" wrapText="1"/>
    </xf>
    <xf numFmtId="167" fontId="6" fillId="0" borderId="1" xfId="0" applyNumberFormat="1" applyFont="1" applyBorder="1" applyAlignment="1">
      <alignment horizontal="center" vertical="center" wrapText="1"/>
    </xf>
    <xf numFmtId="3" fontId="7" fillId="8" borderId="1" xfId="0" applyNumberFormat="1" applyFont="1" applyFill="1" applyBorder="1" applyAlignment="1">
      <alignment horizontal="center" vertical="center" wrapText="1"/>
    </xf>
    <xf numFmtId="167" fontId="6" fillId="8" borderId="1"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wrapText="1"/>
    </xf>
    <xf numFmtId="0" fontId="19" fillId="8"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168" fontId="4" fillId="2" borderId="1" xfId="0" applyNumberFormat="1" applyFont="1" applyFill="1" applyBorder="1" applyAlignment="1">
      <alignment horizontal="center" vertical="center" wrapText="1"/>
    </xf>
    <xf numFmtId="0" fontId="20" fillId="2" borderId="1" xfId="0" applyFont="1" applyFill="1" applyBorder="1" applyAlignment="1">
      <alignment horizontal="left" vertical="center" wrapText="1"/>
    </xf>
    <xf numFmtId="0" fontId="0" fillId="0" borderId="6" xfId="0" applyBorder="1"/>
    <xf numFmtId="0" fontId="0" fillId="0" borderId="0" xfId="0" applyAlignment="1">
      <alignment horizontal="right"/>
    </xf>
    <xf numFmtId="165" fontId="21" fillId="0" borderId="0" xfId="1" applyNumberFormat="1" applyFont="1"/>
    <xf numFmtId="9" fontId="21" fillId="0" borderId="5" xfId="2" applyFont="1" applyBorder="1" applyAlignment="1">
      <alignment horizontal="center"/>
    </xf>
    <xf numFmtId="0" fontId="21" fillId="0" borderId="0" xfId="0" applyFont="1"/>
    <xf numFmtId="165" fontId="21" fillId="0" borderId="0" xfId="0" applyNumberFormat="1" applyFont="1"/>
    <xf numFmtId="0" fontId="17" fillId="0" borderId="0" xfId="0" applyFont="1" applyAlignment="1">
      <alignment wrapText="1"/>
    </xf>
    <xf numFmtId="0" fontId="23" fillId="14" borderId="0" xfId="0" applyFont="1" applyFill="1" applyAlignment="1">
      <alignment wrapText="1"/>
    </xf>
    <xf numFmtId="0" fontId="0" fillId="0" borderId="8" xfId="0" applyBorder="1" applyAlignment="1">
      <alignment vertical="top" wrapText="1"/>
    </xf>
    <xf numFmtId="0" fontId="0" fillId="0" borderId="9" xfId="0" applyBorder="1" applyAlignment="1">
      <alignment vertical="top" wrapText="1"/>
    </xf>
    <xf numFmtId="0" fontId="4" fillId="15" borderId="1" xfId="0" applyFont="1" applyFill="1" applyBorder="1" applyAlignment="1">
      <alignment horizontal="center" vertical="center" wrapText="1"/>
    </xf>
    <xf numFmtId="0" fontId="23" fillId="15" borderId="0" xfId="0" applyFont="1" applyFill="1" applyAlignment="1">
      <alignment horizontal="center" vertical="center" wrapText="1"/>
    </xf>
    <xf numFmtId="0" fontId="0" fillId="13" borderId="0" xfId="0" applyFill="1" applyAlignment="1">
      <alignment wrapText="1"/>
    </xf>
    <xf numFmtId="0" fontId="0" fillId="16" borderId="0" xfId="0" applyFill="1" applyAlignment="1">
      <alignment wrapText="1"/>
    </xf>
    <xf numFmtId="0" fontId="11" fillId="0" borderId="0" xfId="0" applyFont="1"/>
    <xf numFmtId="0" fontId="3"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xf numFmtId="0" fontId="3" fillId="0" borderId="0" xfId="0" applyFont="1" applyAlignment="1">
      <alignment wrapText="1"/>
    </xf>
    <xf numFmtId="0" fontId="4" fillId="4" borderId="0" xfId="0" applyFont="1" applyFill="1" applyAlignment="1">
      <alignment horizontal="left" vertical="center" wrapText="1"/>
    </xf>
    <xf numFmtId="0" fontId="4" fillId="10" borderId="0" xfId="0" applyFont="1" applyFill="1" applyAlignment="1">
      <alignment horizontal="left" vertical="center" wrapText="1"/>
    </xf>
    <xf numFmtId="0" fontId="1" fillId="0" borderId="0" xfId="0" applyFont="1" applyAlignment="1">
      <alignment wrapText="1"/>
    </xf>
    <xf numFmtId="0" fontId="2"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 fillId="0" borderId="0" xfId="0" applyFont="1"/>
    <xf numFmtId="0" fontId="16" fillId="0" borderId="0" xfId="0" applyFont="1"/>
    <xf numFmtId="0" fontId="6" fillId="8" borderId="0" xfId="0" applyFont="1" applyFill="1" applyAlignment="1">
      <alignment horizontal="left" vertical="top" wrapText="1"/>
    </xf>
    <xf numFmtId="0" fontId="6" fillId="0" borderId="0" xfId="0" applyFont="1" applyAlignment="1">
      <alignment horizontal="left" vertical="top" wrapText="1"/>
    </xf>
    <xf numFmtId="0" fontId="17" fillId="0" borderId="0" xfId="0" applyFont="1"/>
    <xf numFmtId="0" fontId="5" fillId="17" borderId="2" xfId="0" applyFont="1" applyFill="1" applyBorder="1" applyAlignment="1">
      <alignment horizontal="center" vertical="center" wrapText="1"/>
    </xf>
    <xf numFmtId="10" fontId="0" fillId="18" borderId="0" xfId="0" applyNumberFormat="1" applyFill="1" applyAlignment="1">
      <alignment wrapText="1"/>
    </xf>
    <xf numFmtId="0" fontId="4" fillId="4" borderId="1" xfId="0" applyFont="1" applyFill="1" applyBorder="1" applyAlignment="1">
      <alignment vertical="center" wrapText="1"/>
    </xf>
    <xf numFmtId="0" fontId="6" fillId="0" borderId="1" xfId="0" applyFont="1" applyBorder="1" applyAlignment="1">
      <alignment vertical="top" wrapText="1"/>
    </xf>
    <xf numFmtId="0" fontId="0" fillId="0" borderId="0" xfId="0" applyAlignment="1"/>
    <xf numFmtId="0" fontId="15" fillId="0" borderId="2" xfId="0" quotePrefix="1" applyFont="1" applyBorder="1" applyAlignment="1">
      <alignment vertical="top" wrapText="1"/>
    </xf>
    <xf numFmtId="0" fontId="0" fillId="16" borderId="0" xfId="0" applyFill="1" applyAlignment="1">
      <alignment vertical="top" wrapText="1"/>
    </xf>
    <xf numFmtId="0" fontId="15" fillId="19" borderId="2" xfId="0" quotePrefix="1" applyFont="1" applyFill="1" applyBorder="1" applyAlignment="1">
      <alignment vertical="top" wrapText="1"/>
    </xf>
    <xf numFmtId="0" fontId="15" fillId="19" borderId="2" xfId="0" applyFont="1" applyFill="1" applyBorder="1" applyAlignment="1">
      <alignment vertical="top" wrapText="1"/>
    </xf>
    <xf numFmtId="0" fontId="0" fillId="19" borderId="0" xfId="0" applyFill="1"/>
    <xf numFmtId="0" fontId="21" fillId="0" borderId="0" xfId="0" quotePrefix="1" applyFont="1" applyFill="1" applyAlignment="1">
      <alignment vertical="top" wrapText="1"/>
    </xf>
    <xf numFmtId="0" fontId="21" fillId="0" borderId="0" xfId="0" applyFont="1" applyFill="1" applyAlignment="1">
      <alignment wrapText="1"/>
    </xf>
    <xf numFmtId="0" fontId="0" fillId="0" borderId="0" xfId="0" applyFill="1"/>
    <xf numFmtId="0" fontId="24" fillId="0" borderId="0" xfId="0" applyFont="1" applyAlignment="1">
      <alignment horizontal="left" vertical="top" wrapText="1"/>
    </xf>
    <xf numFmtId="10" fontId="24" fillId="0" borderId="0" xfId="0" applyNumberFormat="1" applyFont="1" applyAlignment="1">
      <alignment horizontal="left" vertical="top" wrapText="1"/>
    </xf>
    <xf numFmtId="0" fontId="24" fillId="0" borderId="0" xfId="0" applyFont="1" applyFill="1" applyAlignment="1">
      <alignment wrapText="1"/>
    </xf>
    <xf numFmtId="0" fontId="25" fillId="20" borderId="7" xfId="0" applyFont="1" applyFill="1" applyBorder="1" applyAlignment="1">
      <alignment horizontal="left" vertical="center" wrapText="1"/>
    </xf>
    <xf numFmtId="0" fontId="0" fillId="20" borderId="0" xfId="0" applyFill="1"/>
    <xf numFmtId="10" fontId="0" fillId="20" borderId="0" xfId="0" applyNumberFormat="1" applyFill="1"/>
    <xf numFmtId="10" fontId="0" fillId="20" borderId="0" xfId="0" applyNumberFormat="1" applyFill="1" applyAlignment="1">
      <alignment wrapText="1"/>
    </xf>
    <xf numFmtId="0" fontId="6" fillId="9" borderId="7" xfId="0" applyFont="1" applyFill="1" applyBorder="1" applyAlignment="1">
      <alignment horizontal="left" vertical="center" wrapText="1"/>
    </xf>
    <xf numFmtId="0" fontId="6" fillId="9" borderId="9" xfId="0" applyFont="1" applyFill="1" applyBorder="1" applyAlignment="1">
      <alignment horizontal="center" vertical="center" wrapText="1"/>
    </xf>
    <xf numFmtId="165" fontId="6" fillId="9" borderId="9" xfId="1" applyNumberFormat="1" applyFont="1" applyFill="1" applyBorder="1" applyAlignment="1">
      <alignment vertical="center" wrapText="1"/>
    </xf>
    <xf numFmtId="10" fontId="7" fillId="9" borderId="9" xfId="0" applyNumberFormat="1" applyFont="1" applyFill="1" applyBorder="1" applyAlignment="1">
      <alignment horizontal="center" vertical="center" wrapText="1"/>
    </xf>
    <xf numFmtId="10" fontId="9" fillId="6" borderId="9" xfId="0" applyNumberFormat="1" applyFont="1" applyFill="1" applyBorder="1" applyAlignment="1">
      <alignment horizontal="center" vertical="center" wrapText="1"/>
    </xf>
    <xf numFmtId="10" fontId="9" fillId="7" borderId="9" xfId="0" applyNumberFormat="1" applyFont="1" applyFill="1" applyBorder="1" applyAlignment="1">
      <alignment horizontal="center" vertical="center" wrapText="1"/>
    </xf>
  </cellXfs>
  <cellStyles count="3">
    <cellStyle name="Comma" xfId="1" xr:uid="{00000000-0005-0000-0000-000000000000}"/>
    <cellStyle name="Normal" xfId="0" builtinId="0"/>
    <cellStyle name="Percent" xfId="2" xr:uid="{00000000-0005-0000-0000-00000200000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CE6F0"/>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3366FF"/>
      <rgbColor rgb="FF33CCCC"/>
      <rgbColor rgb="FF99CC00"/>
      <rgbColor rgb="FFFFCC00"/>
      <rgbColor rgb="FFFF9900"/>
      <rgbColor rgb="FFB85C00"/>
      <rgbColor rgb="FF666666"/>
      <rgbColor rgb="FFAAAAAA"/>
      <rgbColor rgb="FF1B3A5C"/>
      <rgbColor rgb="FF339966"/>
      <rgbColor rgb="FF0D2137"/>
      <rgbColor rgb="FF2C5F2D"/>
      <rgbColor rgb="FF8B4513"/>
      <rgbColor rgb="FF993366"/>
      <rgbColor rgb="FF1F3864"/>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297180</xdr:colOff>
      <xdr:row>35</xdr:row>
      <xdr:rowOff>106680</xdr:rowOff>
    </xdr:to>
    <xdr:sp macro="" textlink="">
      <xdr:nvSpPr>
        <xdr:cNvPr id="1028" name="Text Box 4" hidden="1">
          <a:extLst>
            <a:ext uri="{FF2B5EF4-FFF2-40B4-BE49-F238E27FC236}">
              <a16:creationId xmlns:a16="http://schemas.microsoft.com/office/drawing/2014/main" id="{DCF6C5F7-ECA2-D263-C7DB-48C74406E58F}"/>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gradFill>
        <a:gradFill>
          <a:gsLst>
            <a:gs pos="0">
              <a:schemeClr val="phClr">
                <a:tint val="80000"/>
              </a:schemeClr>
            </a:gs>
            <a:gs pos="100000">
              <a:schemeClr val="phClr">
                <a:shade val="3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0"/>
  <sheetViews>
    <sheetView workbookViewId="0">
      <selection sqref="A1:W61"/>
    </sheetView>
  </sheetViews>
  <sheetFormatPr defaultColWidth="8.6640625" defaultRowHeight="14.4" x14ac:dyDescent="0.3"/>
  <cols>
    <col min="1" max="1" width="28" customWidth="1"/>
    <col min="2" max="2" width="6.77734375" customWidth="1"/>
    <col min="3" max="3" width="14" customWidth="1"/>
    <col min="4" max="4" width="11" customWidth="1"/>
    <col min="5" max="5" width="7" customWidth="1"/>
    <col min="6" max="6" width="12" customWidth="1"/>
    <col min="7" max="8" width="14" customWidth="1"/>
    <col min="9" max="9" width="19.44140625" customWidth="1"/>
    <col min="10" max="10" width="14" customWidth="1"/>
    <col min="11" max="11" width="15" customWidth="1"/>
    <col min="12" max="19" width="14" customWidth="1"/>
    <col min="20" max="20" width="16" customWidth="1"/>
    <col min="21" max="21" width="15.77734375" customWidth="1"/>
    <col min="22" max="22" width="14" customWidth="1"/>
    <col min="23" max="23" width="16" customWidth="1"/>
  </cols>
  <sheetData>
    <row r="1" spans="1:23" ht="13.8" customHeight="1" x14ac:dyDescent="0.3">
      <c r="A1" s="94" t="s">
        <v>0</v>
      </c>
      <c r="B1" s="94"/>
      <c r="C1" s="94"/>
      <c r="D1" s="94"/>
      <c r="E1" s="94"/>
      <c r="F1" s="94"/>
      <c r="G1" s="94"/>
      <c r="H1" s="94"/>
      <c r="I1" s="94"/>
      <c r="J1" s="94"/>
      <c r="K1" s="95"/>
      <c r="L1" s="95"/>
      <c r="M1" s="95"/>
      <c r="N1" s="95"/>
      <c r="O1" s="95"/>
      <c r="P1" s="95"/>
      <c r="Q1" s="95"/>
      <c r="R1" s="95"/>
      <c r="S1" s="95"/>
      <c r="T1" s="95"/>
      <c r="U1" s="29"/>
      <c r="V1" s="29"/>
    </row>
    <row r="2" spans="1:23" x14ac:dyDescent="0.3">
      <c r="A2" s="96" t="s">
        <v>1</v>
      </c>
      <c r="B2" s="96"/>
      <c r="C2" s="96"/>
      <c r="D2" s="96"/>
      <c r="E2" s="96"/>
      <c r="F2" s="96"/>
      <c r="G2" s="96"/>
      <c r="H2" s="96"/>
      <c r="I2" s="96"/>
      <c r="J2" s="96"/>
      <c r="K2" s="96"/>
      <c r="L2" s="96"/>
      <c r="M2" s="96"/>
      <c r="N2" s="96"/>
      <c r="O2" s="96"/>
      <c r="P2" s="96"/>
      <c r="Q2" s="96"/>
      <c r="R2" s="96"/>
      <c r="S2" s="96"/>
      <c r="T2" s="96"/>
    </row>
    <row r="3" spans="1:23" ht="22.65" customHeight="1" x14ac:dyDescent="0.3">
      <c r="A3" s="97" t="s">
        <v>321</v>
      </c>
      <c r="B3" s="97"/>
      <c r="C3" s="97"/>
      <c r="D3" s="97"/>
      <c r="E3" s="97"/>
      <c r="F3" s="97"/>
      <c r="G3" s="97"/>
      <c r="H3" s="97"/>
      <c r="I3" s="97"/>
      <c r="J3" s="97"/>
      <c r="K3" s="97"/>
      <c r="L3" s="97"/>
      <c r="M3" s="97"/>
      <c r="N3" s="97"/>
      <c r="O3" s="97"/>
      <c r="P3" s="97"/>
      <c r="Q3" s="97"/>
      <c r="R3" s="97"/>
      <c r="S3" s="97"/>
      <c r="T3" s="97"/>
    </row>
    <row r="4" spans="1:23" ht="165.6" x14ac:dyDescent="0.3">
      <c r="A4" s="1" t="s">
        <v>2</v>
      </c>
      <c r="B4" s="1" t="s">
        <v>3</v>
      </c>
      <c r="C4" s="1" t="s">
        <v>4</v>
      </c>
      <c r="D4" s="2" t="s">
        <v>5</v>
      </c>
      <c r="E4" s="1" t="s">
        <v>6</v>
      </c>
      <c r="F4" s="3" t="s">
        <v>7</v>
      </c>
      <c r="G4" s="3" t="s">
        <v>8</v>
      </c>
      <c r="H4" s="3" t="s">
        <v>9</v>
      </c>
      <c r="I4" s="3" t="s">
        <v>322</v>
      </c>
      <c r="J4" s="3" t="s">
        <v>323</v>
      </c>
      <c r="K4" s="109" t="s">
        <v>324</v>
      </c>
      <c r="L4" s="3" t="s">
        <v>325</v>
      </c>
      <c r="M4" s="3" t="s">
        <v>326</v>
      </c>
      <c r="N4" s="3" t="s">
        <v>327</v>
      </c>
      <c r="O4" s="3" t="s">
        <v>328</v>
      </c>
      <c r="P4" s="3" t="s">
        <v>329</v>
      </c>
      <c r="Q4" s="3" t="s">
        <v>330</v>
      </c>
      <c r="R4" s="3" t="s">
        <v>331</v>
      </c>
      <c r="S4" s="3" t="s">
        <v>332</v>
      </c>
      <c r="T4" s="88" t="s">
        <v>333</v>
      </c>
      <c r="U4" s="88" t="s">
        <v>334</v>
      </c>
      <c r="V4" s="88" t="s">
        <v>266</v>
      </c>
      <c r="W4" s="89" t="s">
        <v>267</v>
      </c>
    </row>
    <row r="5" spans="1:23" ht="9.6" customHeight="1" x14ac:dyDescent="0.3">
      <c r="A5" s="98" t="s">
        <v>10</v>
      </c>
      <c r="B5" s="98"/>
      <c r="C5" s="98"/>
      <c r="D5" s="98"/>
      <c r="E5" s="98"/>
      <c r="F5" s="98"/>
      <c r="G5" s="98"/>
      <c r="H5" s="98"/>
      <c r="I5" s="98"/>
      <c r="J5" s="98"/>
      <c r="K5" s="98"/>
      <c r="L5" s="98"/>
      <c r="M5" s="98"/>
      <c r="N5" s="98"/>
      <c r="O5" s="98"/>
      <c r="P5" s="98"/>
      <c r="Q5" s="98"/>
      <c r="R5" s="98"/>
      <c r="S5" s="98"/>
      <c r="T5" s="98"/>
      <c r="U5" s="90"/>
      <c r="V5" s="90"/>
      <c r="W5" s="90"/>
    </row>
    <row r="6" spans="1:23" x14ac:dyDescent="0.3">
      <c r="A6" s="5" t="s">
        <v>11</v>
      </c>
      <c r="B6" s="6" t="s">
        <v>12</v>
      </c>
      <c r="C6" s="6" t="s">
        <v>13</v>
      </c>
      <c r="D6" s="7">
        <v>230609</v>
      </c>
      <c r="E6" s="6" t="s">
        <v>14</v>
      </c>
      <c r="F6" s="8">
        <v>6.5000000000000002E-2</v>
      </c>
      <c r="G6" s="8">
        <v>8.5000000000000006E-3</v>
      </c>
      <c r="H6" s="8">
        <v>1E-3</v>
      </c>
      <c r="I6" s="8">
        <v>1E-3</v>
      </c>
      <c r="J6" s="8">
        <v>0</v>
      </c>
      <c r="K6" s="8">
        <f t="shared" ref="K6:K37" si="0">SUM(H6:J6)</f>
        <v>2E-3</v>
      </c>
      <c r="L6" s="8">
        <v>1E-3</v>
      </c>
      <c r="M6" s="8">
        <v>2E-3</v>
      </c>
      <c r="N6" s="8">
        <v>8.0000000000000002E-3</v>
      </c>
      <c r="O6" s="8">
        <v>0</v>
      </c>
      <c r="P6" s="8">
        <v>0</v>
      </c>
      <c r="Q6" s="8">
        <v>1E-3</v>
      </c>
      <c r="R6" s="8">
        <v>1E-3</v>
      </c>
      <c r="S6" s="8">
        <v>1E-3</v>
      </c>
      <c r="T6" s="11">
        <v>0</v>
      </c>
      <c r="U6" s="12">
        <v>1.5E-3</v>
      </c>
      <c r="V6" s="12">
        <f t="shared" ref="V6:V37" si="1">SUM(G6:J6)+SUM(L6:U6)</f>
        <v>2.6000000000000002E-2</v>
      </c>
      <c r="W6" s="110">
        <f t="shared" ref="W6:W37" si="2">F6+V6</f>
        <v>9.0999999999999998E-2</v>
      </c>
    </row>
    <row r="7" spans="1:23" x14ac:dyDescent="0.3">
      <c r="A7" s="5" t="s">
        <v>15</v>
      </c>
      <c r="B7" s="6" t="s">
        <v>12</v>
      </c>
      <c r="C7" s="6" t="s">
        <v>13</v>
      </c>
      <c r="D7" s="7">
        <v>108267</v>
      </c>
      <c r="E7" s="6" t="s">
        <v>16</v>
      </c>
      <c r="F7" s="8">
        <v>6.5000000000000002E-2</v>
      </c>
      <c r="G7" s="8">
        <v>8.5000000000000006E-3</v>
      </c>
      <c r="H7" s="8">
        <v>1E-3</v>
      </c>
      <c r="I7" s="13">
        <v>1E-3</v>
      </c>
      <c r="J7" s="8">
        <v>0</v>
      </c>
      <c r="K7" s="8">
        <f t="shared" si="0"/>
        <v>2E-3</v>
      </c>
      <c r="L7" s="8">
        <v>1E-3</v>
      </c>
      <c r="M7" s="8">
        <v>2E-3</v>
      </c>
      <c r="N7" s="8">
        <v>8.0000000000000002E-3</v>
      </c>
      <c r="O7" s="8">
        <v>0</v>
      </c>
      <c r="P7" s="8">
        <v>0</v>
      </c>
      <c r="Q7" s="8">
        <v>0</v>
      </c>
      <c r="R7" s="8">
        <v>1E-3</v>
      </c>
      <c r="S7" s="8">
        <v>1E-3</v>
      </c>
      <c r="T7" s="11">
        <v>0</v>
      </c>
      <c r="U7" s="12">
        <v>1.5E-3</v>
      </c>
      <c r="V7" s="12">
        <f t="shared" si="1"/>
        <v>2.5000000000000001E-2</v>
      </c>
      <c r="W7" s="110">
        <f t="shared" si="2"/>
        <v>0.09</v>
      </c>
    </row>
    <row r="8" spans="1:23" x14ac:dyDescent="0.3">
      <c r="A8" s="5" t="s">
        <v>17</v>
      </c>
      <c r="B8" s="6" t="s">
        <v>12</v>
      </c>
      <c r="C8" s="6" t="s">
        <v>13</v>
      </c>
      <c r="D8" s="7">
        <v>50000</v>
      </c>
      <c r="E8" s="6" t="s">
        <v>18</v>
      </c>
      <c r="F8" s="8">
        <v>6.5000000000000002E-2</v>
      </c>
      <c r="G8" s="8">
        <v>6.4999999999999997E-3</v>
      </c>
      <c r="H8" s="8">
        <v>1E-3</v>
      </c>
      <c r="I8" s="8">
        <v>0</v>
      </c>
      <c r="J8" s="8">
        <v>0</v>
      </c>
      <c r="K8" s="8">
        <f t="shared" si="0"/>
        <v>1E-3</v>
      </c>
      <c r="L8" s="8">
        <v>1E-3</v>
      </c>
      <c r="M8" s="8">
        <v>2E-3</v>
      </c>
      <c r="N8" s="8">
        <v>8.0000000000000002E-3</v>
      </c>
      <c r="O8" s="8">
        <v>0</v>
      </c>
      <c r="P8" s="8">
        <v>0</v>
      </c>
      <c r="Q8" s="8">
        <v>0</v>
      </c>
      <c r="R8" s="8">
        <v>0</v>
      </c>
      <c r="S8" s="8">
        <v>1E-3</v>
      </c>
      <c r="T8" s="11">
        <v>0</v>
      </c>
      <c r="U8" s="12">
        <v>5.0000000000000001E-4</v>
      </c>
      <c r="V8" s="12">
        <f t="shared" si="1"/>
        <v>0.02</v>
      </c>
      <c r="W8" s="110">
        <f t="shared" si="2"/>
        <v>8.5000000000000006E-2</v>
      </c>
    </row>
    <row r="9" spans="1:23" ht="18" customHeight="1" x14ac:dyDescent="0.3">
      <c r="A9" s="5" t="s">
        <v>19</v>
      </c>
      <c r="B9" s="6" t="s">
        <v>12</v>
      </c>
      <c r="C9" s="6" t="s">
        <v>13</v>
      </c>
      <c r="D9" s="7">
        <v>30000</v>
      </c>
      <c r="E9" s="6" t="s">
        <v>20</v>
      </c>
      <c r="F9" s="8">
        <v>6.5000000000000002E-2</v>
      </c>
      <c r="G9" s="8">
        <v>6.4999999999999997E-3</v>
      </c>
      <c r="H9" s="8">
        <v>1E-3</v>
      </c>
      <c r="I9" s="8">
        <v>0</v>
      </c>
      <c r="J9" s="8">
        <v>0</v>
      </c>
      <c r="K9" s="8">
        <f t="shared" si="0"/>
        <v>1E-3</v>
      </c>
      <c r="L9" s="8">
        <v>1E-3</v>
      </c>
      <c r="M9" s="8">
        <v>2E-3</v>
      </c>
      <c r="N9" s="8">
        <v>0</v>
      </c>
      <c r="O9" s="8">
        <v>0</v>
      </c>
      <c r="P9" s="8">
        <v>0</v>
      </c>
      <c r="Q9" s="8">
        <v>0</v>
      </c>
      <c r="R9" s="8">
        <v>0</v>
      </c>
      <c r="S9" s="8">
        <v>1E-3</v>
      </c>
      <c r="T9" s="11">
        <v>0</v>
      </c>
      <c r="U9" s="12">
        <v>5.0000000000000001E-4</v>
      </c>
      <c r="V9" s="12">
        <f t="shared" si="1"/>
        <v>1.2E-2</v>
      </c>
      <c r="W9" s="110">
        <f t="shared" si="2"/>
        <v>7.6999999999999999E-2</v>
      </c>
    </row>
    <row r="10" spans="1:23" x14ac:dyDescent="0.3">
      <c r="A10" s="5" t="s">
        <v>21</v>
      </c>
      <c r="B10" s="6" t="s">
        <v>12</v>
      </c>
      <c r="C10" s="6" t="s">
        <v>13</v>
      </c>
      <c r="D10" s="7">
        <v>13200</v>
      </c>
      <c r="E10" s="6" t="s">
        <v>22</v>
      </c>
      <c r="F10" s="8">
        <v>6.5000000000000002E-2</v>
      </c>
      <c r="G10" s="8">
        <v>8.5000000000000006E-3</v>
      </c>
      <c r="H10" s="8">
        <v>1E-3</v>
      </c>
      <c r="I10" s="8">
        <v>0</v>
      </c>
      <c r="J10" s="8">
        <v>0</v>
      </c>
      <c r="K10" s="8">
        <f t="shared" si="0"/>
        <v>1E-3</v>
      </c>
      <c r="L10" s="8">
        <v>1E-3</v>
      </c>
      <c r="M10" s="8">
        <v>2E-3</v>
      </c>
      <c r="N10" s="8">
        <v>8.0000000000000002E-3</v>
      </c>
      <c r="O10" s="8">
        <v>0</v>
      </c>
      <c r="P10" s="8">
        <v>0</v>
      </c>
      <c r="Q10" s="8">
        <v>0</v>
      </c>
      <c r="R10" s="8">
        <v>0</v>
      </c>
      <c r="S10" s="8">
        <v>1E-3</v>
      </c>
      <c r="T10" s="11">
        <v>0</v>
      </c>
      <c r="U10" s="12">
        <v>0</v>
      </c>
      <c r="V10" s="12">
        <f t="shared" si="1"/>
        <v>2.1500000000000002E-2</v>
      </c>
      <c r="W10" s="110">
        <f t="shared" si="2"/>
        <v>8.6500000000000007E-2</v>
      </c>
    </row>
    <row r="11" spans="1:23" x14ac:dyDescent="0.3">
      <c r="A11" s="5" t="s">
        <v>23</v>
      </c>
      <c r="B11" s="6" t="s">
        <v>12</v>
      </c>
      <c r="C11" s="6" t="s">
        <v>13</v>
      </c>
      <c r="D11" s="7">
        <v>11500</v>
      </c>
      <c r="E11" s="6" t="s">
        <v>24</v>
      </c>
      <c r="F11" s="8">
        <v>6.5000000000000002E-2</v>
      </c>
      <c r="G11" s="8">
        <v>8.5000000000000006E-3</v>
      </c>
      <c r="H11" s="8">
        <v>1E-3</v>
      </c>
      <c r="I11" s="8">
        <v>1E-3</v>
      </c>
      <c r="J11" s="8">
        <v>0</v>
      </c>
      <c r="K11" s="8">
        <f t="shared" si="0"/>
        <v>2E-3</v>
      </c>
      <c r="L11" s="8">
        <v>1E-3</v>
      </c>
      <c r="M11" s="8">
        <v>2E-3</v>
      </c>
      <c r="N11" s="8">
        <v>8.0000000000000002E-3</v>
      </c>
      <c r="O11" s="8">
        <v>0</v>
      </c>
      <c r="P11" s="8">
        <v>0</v>
      </c>
      <c r="Q11" s="8">
        <v>0</v>
      </c>
      <c r="R11" s="8">
        <v>0</v>
      </c>
      <c r="S11" s="8">
        <v>1E-3</v>
      </c>
      <c r="T11" s="11">
        <v>0</v>
      </c>
      <c r="U11" s="12">
        <v>0</v>
      </c>
      <c r="V11" s="12">
        <f t="shared" si="1"/>
        <v>2.2500000000000003E-2</v>
      </c>
      <c r="W11" s="110">
        <f t="shared" si="2"/>
        <v>8.7500000000000008E-2</v>
      </c>
    </row>
    <row r="12" spans="1:23" x14ac:dyDescent="0.3">
      <c r="A12" s="5" t="s">
        <v>25</v>
      </c>
      <c r="B12" s="6" t="s">
        <v>12</v>
      </c>
      <c r="C12" s="6" t="s">
        <v>13</v>
      </c>
      <c r="D12" s="7">
        <v>13500</v>
      </c>
      <c r="E12" s="6" t="s">
        <v>26</v>
      </c>
      <c r="F12" s="8">
        <v>6.5000000000000002E-2</v>
      </c>
      <c r="G12" s="8">
        <v>8.5000000000000006E-3</v>
      </c>
      <c r="H12" s="8">
        <v>1E-3</v>
      </c>
      <c r="I12" s="8">
        <v>0</v>
      </c>
      <c r="J12" s="8">
        <v>0</v>
      </c>
      <c r="K12" s="8">
        <f t="shared" si="0"/>
        <v>1E-3</v>
      </c>
      <c r="L12" s="8">
        <v>1E-3</v>
      </c>
      <c r="M12" s="8">
        <v>2E-3</v>
      </c>
      <c r="N12" s="8">
        <v>8.0000000000000002E-3</v>
      </c>
      <c r="O12" s="8">
        <v>0</v>
      </c>
      <c r="P12" s="8">
        <v>0</v>
      </c>
      <c r="Q12" s="8">
        <v>0</v>
      </c>
      <c r="R12" s="8">
        <v>0</v>
      </c>
      <c r="S12" s="8">
        <v>1E-3</v>
      </c>
      <c r="T12" s="11">
        <v>0</v>
      </c>
      <c r="U12" s="12">
        <v>0</v>
      </c>
      <c r="V12" s="12">
        <f t="shared" si="1"/>
        <v>2.1500000000000002E-2</v>
      </c>
      <c r="W12" s="110">
        <f t="shared" si="2"/>
        <v>8.6500000000000007E-2</v>
      </c>
    </row>
    <row r="13" spans="1:23" x14ac:dyDescent="0.3">
      <c r="A13" s="5" t="s">
        <v>27</v>
      </c>
      <c r="B13" s="6" t="s">
        <v>12</v>
      </c>
      <c r="C13" s="6" t="s">
        <v>13</v>
      </c>
      <c r="D13" s="7">
        <v>5280</v>
      </c>
      <c r="E13" s="6" t="s">
        <v>28</v>
      </c>
      <c r="F13" s="8">
        <v>6.5000000000000002E-2</v>
      </c>
      <c r="G13" s="8">
        <v>8.5000000000000006E-3</v>
      </c>
      <c r="H13" s="8">
        <v>1E-3</v>
      </c>
      <c r="I13" s="8">
        <v>0</v>
      </c>
      <c r="J13" s="8">
        <v>0</v>
      </c>
      <c r="K13" s="8">
        <f t="shared" si="0"/>
        <v>1E-3</v>
      </c>
      <c r="L13" s="8">
        <v>1E-3</v>
      </c>
      <c r="M13" s="8">
        <v>2E-3</v>
      </c>
      <c r="N13" s="8">
        <v>8.0000000000000002E-3</v>
      </c>
      <c r="O13" s="8">
        <v>0</v>
      </c>
      <c r="P13" s="8">
        <v>0</v>
      </c>
      <c r="Q13" s="8">
        <v>0</v>
      </c>
      <c r="R13" s="8">
        <v>0</v>
      </c>
      <c r="S13" s="8">
        <v>0</v>
      </c>
      <c r="T13" s="11">
        <v>0</v>
      </c>
      <c r="U13" s="12">
        <v>0</v>
      </c>
      <c r="V13" s="12">
        <f t="shared" si="1"/>
        <v>2.0500000000000001E-2</v>
      </c>
      <c r="W13" s="110">
        <f t="shared" si="2"/>
        <v>8.5500000000000007E-2</v>
      </c>
    </row>
    <row r="14" spans="1:23" x14ac:dyDescent="0.3">
      <c r="A14" s="14" t="s">
        <v>29</v>
      </c>
      <c r="B14" s="15" t="s">
        <v>12</v>
      </c>
      <c r="C14" s="15" t="s">
        <v>30</v>
      </c>
      <c r="D14" s="16">
        <v>780955</v>
      </c>
      <c r="E14" s="15" t="s">
        <v>31</v>
      </c>
      <c r="F14" s="17">
        <v>6.5000000000000002E-2</v>
      </c>
      <c r="G14" s="17">
        <v>8.5000000000000006E-3</v>
      </c>
      <c r="H14" s="17">
        <v>1E-3</v>
      </c>
      <c r="I14" s="17">
        <v>1E-3</v>
      </c>
      <c r="J14" s="17">
        <v>0</v>
      </c>
      <c r="K14" s="17">
        <f t="shared" si="0"/>
        <v>2E-3</v>
      </c>
      <c r="L14" s="17">
        <v>1E-3</v>
      </c>
      <c r="M14" s="17">
        <v>0</v>
      </c>
      <c r="N14" s="17">
        <v>8.9999999999999993E-3</v>
      </c>
      <c r="O14" s="17">
        <v>1.4E-2</v>
      </c>
      <c r="P14" s="17">
        <v>0</v>
      </c>
      <c r="Q14" s="17">
        <v>2E-3</v>
      </c>
      <c r="R14" s="17">
        <v>0</v>
      </c>
      <c r="S14" s="17">
        <v>0</v>
      </c>
      <c r="T14" s="11">
        <v>0</v>
      </c>
      <c r="U14" s="12">
        <v>1E-3</v>
      </c>
      <c r="V14" s="12">
        <f t="shared" si="1"/>
        <v>3.7500000000000006E-2</v>
      </c>
      <c r="W14" s="110">
        <f t="shared" si="2"/>
        <v>0.10250000000000001</v>
      </c>
    </row>
    <row r="15" spans="1:23" x14ac:dyDescent="0.3">
      <c r="A15" s="18" t="s">
        <v>32</v>
      </c>
      <c r="B15" s="19" t="s">
        <v>12</v>
      </c>
      <c r="C15" s="19" t="s">
        <v>30</v>
      </c>
      <c r="D15" s="20">
        <v>154377</v>
      </c>
      <c r="E15" s="19" t="s">
        <v>33</v>
      </c>
      <c r="F15" s="21">
        <v>6.5000000000000002E-2</v>
      </c>
      <c r="G15" s="21">
        <v>8.5000000000000006E-3</v>
      </c>
      <c r="H15" s="21">
        <v>1E-3</v>
      </c>
      <c r="I15" s="21">
        <v>0</v>
      </c>
      <c r="J15" s="21">
        <v>0</v>
      </c>
      <c r="K15" s="21">
        <f t="shared" si="0"/>
        <v>1E-3</v>
      </c>
      <c r="L15" s="21">
        <v>1E-3</v>
      </c>
      <c r="M15" s="21">
        <v>0</v>
      </c>
      <c r="N15" s="21">
        <v>8.9999999999999993E-3</v>
      </c>
      <c r="O15" s="21">
        <v>1.4E-2</v>
      </c>
      <c r="P15" s="21">
        <v>0</v>
      </c>
      <c r="Q15" s="21">
        <v>0</v>
      </c>
      <c r="R15" s="21">
        <v>0</v>
      </c>
      <c r="S15" s="21">
        <v>0</v>
      </c>
      <c r="T15" s="11">
        <v>0</v>
      </c>
      <c r="U15" s="12">
        <v>0</v>
      </c>
      <c r="V15" s="12">
        <f t="shared" si="1"/>
        <v>3.3500000000000002E-2</v>
      </c>
      <c r="W15" s="110">
        <f t="shared" si="2"/>
        <v>9.8500000000000004E-2</v>
      </c>
    </row>
    <row r="16" spans="1:23" x14ac:dyDescent="0.3">
      <c r="A16" s="14" t="s">
        <v>34</v>
      </c>
      <c r="B16" s="15" t="s">
        <v>12</v>
      </c>
      <c r="C16" s="15" t="s">
        <v>30</v>
      </c>
      <c r="D16" s="16">
        <v>136588</v>
      </c>
      <c r="E16" s="15" t="s">
        <v>35</v>
      </c>
      <c r="F16" s="17">
        <v>6.5000000000000002E-2</v>
      </c>
      <c r="G16" s="17">
        <v>8.5000000000000006E-3</v>
      </c>
      <c r="H16" s="17">
        <v>1E-3</v>
      </c>
      <c r="I16" s="17">
        <v>1E-3</v>
      </c>
      <c r="J16" s="17">
        <v>0</v>
      </c>
      <c r="K16" s="17">
        <f t="shared" si="0"/>
        <v>2E-3</v>
      </c>
      <c r="L16" s="17">
        <v>1E-3</v>
      </c>
      <c r="M16" s="17">
        <v>0</v>
      </c>
      <c r="N16" s="17">
        <v>8.9999999999999993E-3</v>
      </c>
      <c r="O16" s="17">
        <v>1.4E-2</v>
      </c>
      <c r="P16" s="17">
        <v>0</v>
      </c>
      <c r="Q16" s="17">
        <v>0</v>
      </c>
      <c r="R16" s="17">
        <v>0</v>
      </c>
      <c r="S16" s="17">
        <v>0</v>
      </c>
      <c r="T16" s="11">
        <v>0</v>
      </c>
      <c r="U16" s="12">
        <v>0</v>
      </c>
      <c r="V16" s="12">
        <f t="shared" si="1"/>
        <v>3.4500000000000003E-2</v>
      </c>
      <c r="W16" s="110">
        <f t="shared" si="2"/>
        <v>9.9500000000000005E-2</v>
      </c>
    </row>
    <row r="17" spans="1:23" x14ac:dyDescent="0.3">
      <c r="A17" s="18" t="s">
        <v>36</v>
      </c>
      <c r="B17" s="19" t="s">
        <v>12</v>
      </c>
      <c r="C17" s="19" t="s">
        <v>30</v>
      </c>
      <c r="D17" s="20">
        <v>105543</v>
      </c>
      <c r="E17" s="19" t="s">
        <v>37</v>
      </c>
      <c r="F17" s="21">
        <v>6.5000000000000002E-2</v>
      </c>
      <c r="G17" s="21">
        <v>8.5000000000000006E-3</v>
      </c>
      <c r="H17" s="21">
        <v>1E-3</v>
      </c>
      <c r="I17" s="21">
        <v>1E-3</v>
      </c>
      <c r="J17" s="21">
        <v>0</v>
      </c>
      <c r="K17" s="21">
        <f t="shared" si="0"/>
        <v>2E-3</v>
      </c>
      <c r="L17" s="21">
        <v>1E-3</v>
      </c>
      <c r="M17" s="21">
        <v>0</v>
      </c>
      <c r="N17" s="21">
        <v>8.9999999999999993E-3</v>
      </c>
      <c r="O17" s="21">
        <v>1.4E-2</v>
      </c>
      <c r="P17" s="21">
        <v>0</v>
      </c>
      <c r="Q17" s="21">
        <v>0</v>
      </c>
      <c r="R17" s="21">
        <v>0</v>
      </c>
      <c r="S17" s="21">
        <v>0</v>
      </c>
      <c r="T17" s="11">
        <v>0</v>
      </c>
      <c r="U17" s="12">
        <v>0</v>
      </c>
      <c r="V17" s="12">
        <f t="shared" si="1"/>
        <v>3.4500000000000003E-2</v>
      </c>
      <c r="W17" s="110">
        <f t="shared" si="2"/>
        <v>9.9500000000000005E-2</v>
      </c>
    </row>
    <row r="18" spans="1:23" x14ac:dyDescent="0.3">
      <c r="A18" s="14" t="s">
        <v>38</v>
      </c>
      <c r="B18" s="15" t="s">
        <v>12</v>
      </c>
      <c r="C18" s="15" t="s">
        <v>30</v>
      </c>
      <c r="D18" s="16">
        <v>99881</v>
      </c>
      <c r="E18" s="15" t="s">
        <v>39</v>
      </c>
      <c r="F18" s="17">
        <v>6.5000000000000002E-2</v>
      </c>
      <c r="G18" s="17">
        <v>8.5000000000000006E-3</v>
      </c>
      <c r="H18" s="17">
        <v>1E-3</v>
      </c>
      <c r="I18" s="17">
        <v>1.5E-3</v>
      </c>
      <c r="J18" s="17">
        <v>0</v>
      </c>
      <c r="K18" s="17">
        <f t="shared" si="0"/>
        <v>2.5000000000000001E-3</v>
      </c>
      <c r="L18" s="17">
        <v>1E-3</v>
      </c>
      <c r="M18" s="17">
        <v>0</v>
      </c>
      <c r="N18" s="17">
        <v>8.9999999999999993E-3</v>
      </c>
      <c r="O18" s="17">
        <v>1.4E-2</v>
      </c>
      <c r="P18" s="17">
        <v>0</v>
      </c>
      <c r="Q18" s="17">
        <v>0</v>
      </c>
      <c r="R18" s="17">
        <v>0</v>
      </c>
      <c r="S18" s="17">
        <v>0</v>
      </c>
      <c r="T18" s="11">
        <v>0</v>
      </c>
      <c r="U18" s="12">
        <v>0</v>
      </c>
      <c r="V18" s="12">
        <f t="shared" si="1"/>
        <v>3.5000000000000003E-2</v>
      </c>
      <c r="W18" s="110">
        <f t="shared" si="2"/>
        <v>0.1</v>
      </c>
    </row>
    <row r="19" spans="1:23" x14ac:dyDescent="0.3">
      <c r="A19" s="18" t="s">
        <v>40</v>
      </c>
      <c r="B19" s="19" t="s">
        <v>12</v>
      </c>
      <c r="C19" s="19" t="s">
        <v>30</v>
      </c>
      <c r="D19" s="20">
        <v>93000</v>
      </c>
      <c r="E19" s="19" t="s">
        <v>41</v>
      </c>
      <c r="F19" s="21">
        <v>6.5000000000000002E-2</v>
      </c>
      <c r="G19" s="21">
        <v>8.5000000000000006E-3</v>
      </c>
      <c r="H19" s="21">
        <v>1E-3</v>
      </c>
      <c r="I19" s="21">
        <v>0</v>
      </c>
      <c r="J19" s="21">
        <v>0</v>
      </c>
      <c r="K19" s="21">
        <f t="shared" si="0"/>
        <v>1E-3</v>
      </c>
      <c r="L19" s="21">
        <v>1E-3</v>
      </c>
      <c r="M19" s="21">
        <v>0</v>
      </c>
      <c r="N19" s="21">
        <v>8.9999999999999993E-3</v>
      </c>
      <c r="O19" s="21">
        <v>1.4E-2</v>
      </c>
      <c r="P19" s="21">
        <v>0</v>
      </c>
      <c r="Q19" s="21">
        <v>0</v>
      </c>
      <c r="R19" s="21">
        <v>0</v>
      </c>
      <c r="S19" s="21">
        <v>0</v>
      </c>
      <c r="T19" s="11">
        <v>0</v>
      </c>
      <c r="U19" s="12">
        <v>0</v>
      </c>
      <c r="V19" s="12">
        <f t="shared" si="1"/>
        <v>3.3500000000000002E-2</v>
      </c>
      <c r="W19" s="110">
        <f t="shared" si="2"/>
        <v>9.8500000000000004E-2</v>
      </c>
    </row>
    <row r="20" spans="1:23" x14ac:dyDescent="0.3">
      <c r="A20" s="14" t="s">
        <v>42</v>
      </c>
      <c r="B20" s="15" t="s">
        <v>12</v>
      </c>
      <c r="C20" s="15" t="s">
        <v>30</v>
      </c>
      <c r="D20" s="16">
        <v>87000</v>
      </c>
      <c r="E20" s="15" t="s">
        <v>43</v>
      </c>
      <c r="F20" s="17">
        <v>6.5000000000000002E-2</v>
      </c>
      <c r="G20" s="17">
        <v>8.5000000000000006E-3</v>
      </c>
      <c r="H20" s="17">
        <v>1E-3</v>
      </c>
      <c r="I20" s="17">
        <v>1E-3</v>
      </c>
      <c r="J20" s="17">
        <v>0</v>
      </c>
      <c r="K20" s="17">
        <f t="shared" si="0"/>
        <v>2E-3</v>
      </c>
      <c r="L20" s="17">
        <v>1E-3</v>
      </c>
      <c r="M20" s="17">
        <v>0</v>
      </c>
      <c r="N20" s="17">
        <v>8.9999999999999993E-3</v>
      </c>
      <c r="O20" s="17">
        <v>1.4E-2</v>
      </c>
      <c r="P20" s="17">
        <v>0</v>
      </c>
      <c r="Q20" s="17">
        <v>0</v>
      </c>
      <c r="R20" s="17">
        <v>0</v>
      </c>
      <c r="S20" s="17">
        <v>0</v>
      </c>
      <c r="T20" s="11">
        <v>0</v>
      </c>
      <c r="U20" s="12">
        <v>0</v>
      </c>
      <c r="V20" s="12">
        <f t="shared" si="1"/>
        <v>3.4500000000000003E-2</v>
      </c>
      <c r="W20" s="110">
        <f t="shared" si="2"/>
        <v>9.9500000000000005E-2</v>
      </c>
    </row>
    <row r="21" spans="1:23" x14ac:dyDescent="0.3">
      <c r="A21" s="18" t="s">
        <v>44</v>
      </c>
      <c r="B21" s="19" t="s">
        <v>12</v>
      </c>
      <c r="C21" s="19" t="s">
        <v>30</v>
      </c>
      <c r="D21" s="20">
        <v>77000</v>
      </c>
      <c r="E21" s="19" t="s">
        <v>45</v>
      </c>
      <c r="F21" s="21">
        <v>6.5000000000000002E-2</v>
      </c>
      <c r="G21" s="21">
        <v>8.5000000000000006E-3</v>
      </c>
      <c r="H21" s="21">
        <v>1E-3</v>
      </c>
      <c r="I21" s="21">
        <v>0</v>
      </c>
      <c r="J21" s="21">
        <v>0</v>
      </c>
      <c r="K21" s="21">
        <f t="shared" si="0"/>
        <v>1E-3</v>
      </c>
      <c r="L21" s="21">
        <v>1E-3</v>
      </c>
      <c r="M21" s="21">
        <v>0</v>
      </c>
      <c r="N21" s="21">
        <v>8.9999999999999993E-3</v>
      </c>
      <c r="O21" s="21">
        <v>1.4E-2</v>
      </c>
      <c r="P21" s="21">
        <v>0</v>
      </c>
      <c r="Q21" s="21">
        <v>0</v>
      </c>
      <c r="R21" s="21">
        <v>0</v>
      </c>
      <c r="S21" s="21">
        <v>0</v>
      </c>
      <c r="T21" s="11">
        <v>0</v>
      </c>
      <c r="U21" s="12">
        <v>0</v>
      </c>
      <c r="V21" s="12">
        <f t="shared" si="1"/>
        <v>3.3500000000000002E-2</v>
      </c>
      <c r="W21" s="110">
        <f t="shared" si="2"/>
        <v>9.8500000000000004E-2</v>
      </c>
    </row>
    <row r="22" spans="1:23" x14ac:dyDescent="0.3">
      <c r="A22" s="14" t="s">
        <v>46</v>
      </c>
      <c r="B22" s="15" t="s">
        <v>12</v>
      </c>
      <c r="C22" s="15" t="s">
        <v>30</v>
      </c>
      <c r="D22" s="16">
        <v>67000</v>
      </c>
      <c r="E22" s="15" t="s">
        <v>47</v>
      </c>
      <c r="F22" s="17">
        <v>6.5000000000000002E-2</v>
      </c>
      <c r="G22" s="17">
        <v>8.5000000000000006E-3</v>
      </c>
      <c r="H22" s="17">
        <v>1E-3</v>
      </c>
      <c r="I22" s="17">
        <v>0</v>
      </c>
      <c r="J22" s="17">
        <v>0</v>
      </c>
      <c r="K22" s="17">
        <f t="shared" si="0"/>
        <v>1E-3</v>
      </c>
      <c r="L22" s="17">
        <v>1E-3</v>
      </c>
      <c r="M22" s="17">
        <v>0</v>
      </c>
      <c r="N22" s="17">
        <v>8.9999999999999993E-3</v>
      </c>
      <c r="O22" s="17">
        <v>1.4E-2</v>
      </c>
      <c r="P22" s="17">
        <v>0</v>
      </c>
      <c r="Q22" s="17">
        <v>0</v>
      </c>
      <c r="R22" s="17">
        <v>0</v>
      </c>
      <c r="S22" s="17">
        <v>0</v>
      </c>
      <c r="T22" s="11">
        <v>0</v>
      </c>
      <c r="U22" s="12">
        <v>0</v>
      </c>
      <c r="V22" s="12">
        <f t="shared" si="1"/>
        <v>3.3500000000000002E-2</v>
      </c>
      <c r="W22" s="110">
        <f t="shared" si="2"/>
        <v>9.8500000000000004E-2</v>
      </c>
    </row>
    <row r="23" spans="1:23" x14ac:dyDescent="0.3">
      <c r="A23" s="18" t="s">
        <v>48</v>
      </c>
      <c r="B23" s="19" t="s">
        <v>12</v>
      </c>
      <c r="C23" s="19" t="s">
        <v>30</v>
      </c>
      <c r="D23" s="20">
        <v>58000</v>
      </c>
      <c r="E23" s="19" t="s">
        <v>49</v>
      </c>
      <c r="F23" s="21">
        <v>6.5000000000000002E-2</v>
      </c>
      <c r="G23" s="21">
        <v>8.5000000000000006E-3</v>
      </c>
      <c r="H23" s="21">
        <v>1E-3</v>
      </c>
      <c r="I23" s="21">
        <v>2.5000000000000001E-3</v>
      </c>
      <c r="J23" s="21">
        <v>0</v>
      </c>
      <c r="K23" s="21">
        <f t="shared" si="0"/>
        <v>3.5000000000000001E-3</v>
      </c>
      <c r="L23" s="21">
        <v>1E-3</v>
      </c>
      <c r="M23" s="21">
        <v>0</v>
      </c>
      <c r="N23" s="21">
        <v>8.9999999999999993E-3</v>
      </c>
      <c r="O23" s="21">
        <v>1.4E-2</v>
      </c>
      <c r="P23" s="21">
        <v>0</v>
      </c>
      <c r="Q23" s="21">
        <v>0</v>
      </c>
      <c r="R23" s="21">
        <v>0</v>
      </c>
      <c r="S23" s="21">
        <v>0</v>
      </c>
      <c r="T23" s="11">
        <v>0</v>
      </c>
      <c r="U23" s="12">
        <v>0</v>
      </c>
      <c r="V23" s="12">
        <f t="shared" si="1"/>
        <v>3.6000000000000004E-2</v>
      </c>
      <c r="W23" s="110">
        <f t="shared" si="2"/>
        <v>0.10100000000000001</v>
      </c>
    </row>
    <row r="24" spans="1:23" x14ac:dyDescent="0.3">
      <c r="A24" s="14" t="s">
        <v>50</v>
      </c>
      <c r="B24" s="15" t="s">
        <v>12</v>
      </c>
      <c r="C24" s="15" t="s">
        <v>30</v>
      </c>
      <c r="D24" s="16">
        <v>55000</v>
      </c>
      <c r="E24" s="15" t="s">
        <v>51</v>
      </c>
      <c r="F24" s="17">
        <v>6.5000000000000002E-2</v>
      </c>
      <c r="G24" s="17">
        <v>8.5000000000000006E-3</v>
      </c>
      <c r="H24" s="17">
        <v>1E-3</v>
      </c>
      <c r="I24" s="17">
        <v>0</v>
      </c>
      <c r="J24" s="17">
        <v>0</v>
      </c>
      <c r="K24" s="17">
        <f t="shared" si="0"/>
        <v>1E-3</v>
      </c>
      <c r="L24" s="17">
        <v>1E-3</v>
      </c>
      <c r="M24" s="17">
        <v>0</v>
      </c>
      <c r="N24" s="17">
        <v>8.9999999999999993E-3</v>
      </c>
      <c r="O24" s="17">
        <v>1.4E-2</v>
      </c>
      <c r="P24" s="17">
        <v>0</v>
      </c>
      <c r="Q24" s="17">
        <v>0</v>
      </c>
      <c r="R24" s="17">
        <v>0</v>
      </c>
      <c r="S24" s="17">
        <v>0</v>
      </c>
      <c r="T24" s="11">
        <v>0</v>
      </c>
      <c r="U24" s="12">
        <v>0</v>
      </c>
      <c r="V24" s="12">
        <f t="shared" si="1"/>
        <v>3.3500000000000002E-2</v>
      </c>
      <c r="W24" s="110">
        <f t="shared" si="2"/>
        <v>9.8500000000000004E-2</v>
      </c>
    </row>
    <row r="25" spans="1:23" x14ac:dyDescent="0.3">
      <c r="A25" s="18" t="s">
        <v>52</v>
      </c>
      <c r="B25" s="19" t="s">
        <v>12</v>
      </c>
      <c r="C25" s="19" t="s">
        <v>30</v>
      </c>
      <c r="D25" s="20">
        <v>41000</v>
      </c>
      <c r="E25" s="19" t="s">
        <v>53</v>
      </c>
      <c r="F25" s="21">
        <v>6.5000000000000002E-2</v>
      </c>
      <c r="G25" s="21">
        <v>8.5000000000000006E-3</v>
      </c>
      <c r="H25" s="21">
        <v>1E-3</v>
      </c>
      <c r="I25" s="21">
        <v>0</v>
      </c>
      <c r="J25" s="21">
        <v>0</v>
      </c>
      <c r="K25" s="21">
        <f t="shared" si="0"/>
        <v>1E-3</v>
      </c>
      <c r="L25" s="21">
        <v>1E-3</v>
      </c>
      <c r="M25" s="21">
        <v>0</v>
      </c>
      <c r="N25" s="21">
        <v>8.9999999999999993E-3</v>
      </c>
      <c r="O25" s="21">
        <v>1.4E-2</v>
      </c>
      <c r="P25" s="21">
        <v>0</v>
      </c>
      <c r="Q25" s="21">
        <v>0</v>
      </c>
      <c r="R25" s="21">
        <v>0</v>
      </c>
      <c r="S25" s="21">
        <v>0</v>
      </c>
      <c r="T25" s="11">
        <v>0</v>
      </c>
      <c r="U25" s="12">
        <v>0</v>
      </c>
      <c r="V25" s="12">
        <f t="shared" si="1"/>
        <v>3.3500000000000002E-2</v>
      </c>
      <c r="W25" s="110">
        <f t="shared" si="2"/>
        <v>9.8500000000000004E-2</v>
      </c>
    </row>
    <row r="26" spans="1:23" x14ac:dyDescent="0.3">
      <c r="A26" s="14" t="s">
        <v>54</v>
      </c>
      <c r="B26" s="15" t="s">
        <v>12</v>
      </c>
      <c r="C26" s="15" t="s">
        <v>30</v>
      </c>
      <c r="D26" s="16">
        <v>33000</v>
      </c>
      <c r="E26" s="15" t="s">
        <v>55</v>
      </c>
      <c r="F26" s="17">
        <v>6.5000000000000002E-2</v>
      </c>
      <c r="G26" s="17">
        <v>8.5000000000000006E-3</v>
      </c>
      <c r="H26" s="17">
        <v>1E-3</v>
      </c>
      <c r="I26" s="17">
        <v>0</v>
      </c>
      <c r="J26" s="17">
        <v>0</v>
      </c>
      <c r="K26" s="17">
        <f t="shared" si="0"/>
        <v>1E-3</v>
      </c>
      <c r="L26" s="17">
        <v>1E-3</v>
      </c>
      <c r="M26" s="17">
        <v>0</v>
      </c>
      <c r="N26" s="17">
        <v>8.9999999999999993E-3</v>
      </c>
      <c r="O26" s="17">
        <v>1.4E-2</v>
      </c>
      <c r="P26" s="17">
        <v>0</v>
      </c>
      <c r="Q26" s="17">
        <v>0</v>
      </c>
      <c r="R26" s="17">
        <v>0</v>
      </c>
      <c r="S26" s="17">
        <v>0</v>
      </c>
      <c r="T26" s="11">
        <v>0</v>
      </c>
      <c r="U26" s="12">
        <v>0</v>
      </c>
      <c r="V26" s="12">
        <f t="shared" si="1"/>
        <v>3.3500000000000002E-2</v>
      </c>
      <c r="W26" s="110">
        <f t="shared" si="2"/>
        <v>9.8500000000000004E-2</v>
      </c>
    </row>
    <row r="27" spans="1:23" x14ac:dyDescent="0.3">
      <c r="A27" s="18" t="s">
        <v>56</v>
      </c>
      <c r="B27" s="19" t="s">
        <v>12</v>
      </c>
      <c r="C27" s="19" t="s">
        <v>30</v>
      </c>
      <c r="D27" s="20">
        <v>31000</v>
      </c>
      <c r="E27" s="19" t="s">
        <v>57</v>
      </c>
      <c r="F27" s="21">
        <v>6.5000000000000002E-2</v>
      </c>
      <c r="G27" s="21">
        <v>8.5000000000000006E-3</v>
      </c>
      <c r="H27" s="21">
        <v>1E-3</v>
      </c>
      <c r="I27" s="21">
        <v>1E-3</v>
      </c>
      <c r="J27" s="21">
        <v>0</v>
      </c>
      <c r="K27" s="21">
        <f t="shared" si="0"/>
        <v>2E-3</v>
      </c>
      <c r="L27" s="21">
        <v>1E-3</v>
      </c>
      <c r="M27" s="21">
        <v>0</v>
      </c>
      <c r="N27" s="21">
        <v>8.9999999999999993E-3</v>
      </c>
      <c r="O27" s="21">
        <v>1.4E-2</v>
      </c>
      <c r="P27" s="21">
        <v>0</v>
      </c>
      <c r="Q27" s="21">
        <v>0</v>
      </c>
      <c r="R27" s="21">
        <v>0</v>
      </c>
      <c r="S27" s="21">
        <v>0</v>
      </c>
      <c r="T27" s="11">
        <v>0</v>
      </c>
      <c r="U27" s="12">
        <v>0</v>
      </c>
      <c r="V27" s="12">
        <f t="shared" si="1"/>
        <v>3.4500000000000003E-2</v>
      </c>
      <c r="W27" s="110">
        <f t="shared" si="2"/>
        <v>9.9500000000000005E-2</v>
      </c>
    </row>
    <row r="28" spans="1:23" x14ac:dyDescent="0.3">
      <c r="A28" s="14" t="s">
        <v>58</v>
      </c>
      <c r="B28" s="15" t="s">
        <v>12</v>
      </c>
      <c r="C28" s="15" t="s">
        <v>30</v>
      </c>
      <c r="D28" s="16">
        <v>22000</v>
      </c>
      <c r="E28" s="15" t="s">
        <v>59</v>
      </c>
      <c r="F28" s="17">
        <v>6.5000000000000002E-2</v>
      </c>
      <c r="G28" s="17">
        <v>8.5000000000000006E-3</v>
      </c>
      <c r="H28" s="17">
        <v>1E-3</v>
      </c>
      <c r="I28" s="17">
        <v>0</v>
      </c>
      <c r="J28" s="17">
        <v>0</v>
      </c>
      <c r="K28" s="17">
        <f t="shared" si="0"/>
        <v>1E-3</v>
      </c>
      <c r="L28" s="17">
        <v>1E-3</v>
      </c>
      <c r="M28" s="17">
        <v>0</v>
      </c>
      <c r="N28" s="17">
        <v>8.9999999999999993E-3</v>
      </c>
      <c r="O28" s="17">
        <v>1.4E-2</v>
      </c>
      <c r="P28" s="17">
        <v>0</v>
      </c>
      <c r="Q28" s="17">
        <v>0</v>
      </c>
      <c r="R28" s="17">
        <v>0</v>
      </c>
      <c r="S28" s="17">
        <v>0</v>
      </c>
      <c r="T28" s="11">
        <v>0</v>
      </c>
      <c r="U28" s="12">
        <v>0</v>
      </c>
      <c r="V28" s="12">
        <f t="shared" si="1"/>
        <v>3.3500000000000002E-2</v>
      </c>
      <c r="W28" s="110">
        <f t="shared" si="2"/>
        <v>9.8500000000000004E-2</v>
      </c>
    </row>
    <row r="29" spans="1:23" x14ac:dyDescent="0.3">
      <c r="A29" s="18" t="s">
        <v>60</v>
      </c>
      <c r="B29" s="19" t="s">
        <v>12</v>
      </c>
      <c r="C29" s="19" t="s">
        <v>30</v>
      </c>
      <c r="D29" s="20">
        <v>22000</v>
      </c>
      <c r="E29" s="19" t="s">
        <v>61</v>
      </c>
      <c r="F29" s="21">
        <v>6.5000000000000002E-2</v>
      </c>
      <c r="G29" s="21">
        <v>8.5000000000000006E-3</v>
      </c>
      <c r="H29" s="21">
        <v>1E-3</v>
      </c>
      <c r="I29" s="21">
        <v>0</v>
      </c>
      <c r="J29" s="21">
        <v>0</v>
      </c>
      <c r="K29" s="21">
        <f t="shared" si="0"/>
        <v>1E-3</v>
      </c>
      <c r="L29" s="21">
        <v>1E-3</v>
      </c>
      <c r="M29" s="21">
        <v>0</v>
      </c>
      <c r="N29" s="21">
        <v>8.9999999999999993E-3</v>
      </c>
      <c r="O29" s="21">
        <v>1.4E-2</v>
      </c>
      <c r="P29" s="21">
        <v>0</v>
      </c>
      <c r="Q29" s="21">
        <v>0</v>
      </c>
      <c r="R29" s="21">
        <v>0</v>
      </c>
      <c r="S29" s="21">
        <v>0</v>
      </c>
      <c r="T29" s="11">
        <v>0</v>
      </c>
      <c r="U29" s="12">
        <v>0</v>
      </c>
      <c r="V29" s="12">
        <f t="shared" si="1"/>
        <v>3.3500000000000002E-2</v>
      </c>
      <c r="W29" s="110">
        <f t="shared" si="2"/>
        <v>9.8500000000000004E-2</v>
      </c>
    </row>
    <row r="30" spans="1:23" x14ac:dyDescent="0.3">
      <c r="A30" s="14" t="s">
        <v>62</v>
      </c>
      <c r="B30" s="15" t="s">
        <v>12</v>
      </c>
      <c r="C30" s="15" t="s">
        <v>30</v>
      </c>
      <c r="D30" s="16">
        <v>28000</v>
      </c>
      <c r="E30" s="15" t="s">
        <v>63</v>
      </c>
      <c r="F30" s="17">
        <v>6.5000000000000002E-2</v>
      </c>
      <c r="G30" s="17">
        <v>8.5000000000000006E-3</v>
      </c>
      <c r="H30" s="17">
        <v>1E-3</v>
      </c>
      <c r="I30" s="17">
        <v>0</v>
      </c>
      <c r="J30" s="17">
        <v>0</v>
      </c>
      <c r="K30" s="17">
        <f t="shared" si="0"/>
        <v>1E-3</v>
      </c>
      <c r="L30" s="17">
        <v>1E-3</v>
      </c>
      <c r="M30" s="17">
        <v>0</v>
      </c>
      <c r="N30" s="17">
        <v>8.9999999999999993E-3</v>
      </c>
      <c r="O30" s="17">
        <v>1.4E-2</v>
      </c>
      <c r="P30" s="17">
        <v>0</v>
      </c>
      <c r="Q30" s="17">
        <v>0</v>
      </c>
      <c r="R30" s="17">
        <v>0</v>
      </c>
      <c r="S30" s="17">
        <v>0</v>
      </c>
      <c r="T30" s="11">
        <v>0</v>
      </c>
      <c r="U30" s="12">
        <v>0</v>
      </c>
      <c r="V30" s="12">
        <f t="shared" si="1"/>
        <v>3.3500000000000002E-2</v>
      </c>
      <c r="W30" s="110">
        <f t="shared" si="2"/>
        <v>9.8500000000000004E-2</v>
      </c>
    </row>
    <row r="31" spans="1:23" x14ac:dyDescent="0.3">
      <c r="A31" s="18" t="s">
        <v>64</v>
      </c>
      <c r="B31" s="19" t="s">
        <v>12</v>
      </c>
      <c r="C31" s="19" t="s">
        <v>65</v>
      </c>
      <c r="D31" s="20">
        <v>52000</v>
      </c>
      <c r="E31" s="19" t="s">
        <v>66</v>
      </c>
      <c r="F31" s="21">
        <v>6.5000000000000002E-2</v>
      </c>
      <c r="G31" s="21">
        <v>8.5000000000000006E-3</v>
      </c>
      <c r="H31" s="21">
        <v>1E-3</v>
      </c>
      <c r="I31" s="21">
        <v>0</v>
      </c>
      <c r="J31" s="21">
        <v>0</v>
      </c>
      <c r="K31" s="21">
        <f t="shared" si="0"/>
        <v>1E-3</v>
      </c>
      <c r="L31" s="21">
        <v>1E-3</v>
      </c>
      <c r="M31" s="21">
        <v>0</v>
      </c>
      <c r="N31" s="21">
        <v>8.9999999999999993E-3</v>
      </c>
      <c r="O31" s="21">
        <v>1.4E-2</v>
      </c>
      <c r="P31" s="21">
        <v>0</v>
      </c>
      <c r="Q31" s="21">
        <v>0</v>
      </c>
      <c r="R31" s="21">
        <v>0</v>
      </c>
      <c r="S31" s="21">
        <v>0</v>
      </c>
      <c r="T31" s="11">
        <v>0</v>
      </c>
      <c r="U31" s="12">
        <v>0</v>
      </c>
      <c r="V31" s="12">
        <f t="shared" si="1"/>
        <v>3.3500000000000002E-2</v>
      </c>
      <c r="W31" s="110">
        <f t="shared" si="2"/>
        <v>9.8500000000000004E-2</v>
      </c>
    </row>
    <row r="32" spans="1:23" x14ac:dyDescent="0.3">
      <c r="A32" s="14" t="s">
        <v>67</v>
      </c>
      <c r="B32" s="15" t="s">
        <v>12</v>
      </c>
      <c r="C32" s="15" t="s">
        <v>68</v>
      </c>
      <c r="D32" s="16">
        <v>228202</v>
      </c>
      <c r="E32" s="15" t="s">
        <v>69</v>
      </c>
      <c r="F32" s="17">
        <v>6.5000000000000002E-2</v>
      </c>
      <c r="G32" s="17">
        <v>8.5000000000000006E-3</v>
      </c>
      <c r="H32" s="17">
        <v>1E-3</v>
      </c>
      <c r="I32" s="17">
        <v>1E-3</v>
      </c>
      <c r="J32" s="17">
        <v>0</v>
      </c>
      <c r="K32" s="17">
        <f t="shared" si="0"/>
        <v>2E-3</v>
      </c>
      <c r="L32" s="17">
        <v>1E-3</v>
      </c>
      <c r="M32" s="17">
        <v>1E-3</v>
      </c>
      <c r="N32" s="17">
        <v>0</v>
      </c>
      <c r="O32" s="17">
        <v>1.4E-2</v>
      </c>
      <c r="P32" s="17">
        <v>0</v>
      </c>
      <c r="Q32" s="17">
        <v>1E-3</v>
      </c>
      <c r="R32" s="17">
        <v>0</v>
      </c>
      <c r="S32" s="17">
        <v>0</v>
      </c>
      <c r="T32" s="11">
        <v>1E-3</v>
      </c>
      <c r="U32" s="12">
        <v>0</v>
      </c>
      <c r="V32" s="12">
        <f t="shared" si="1"/>
        <v>2.8500000000000004E-2</v>
      </c>
      <c r="W32" s="110">
        <f t="shared" si="2"/>
        <v>9.35E-2</v>
      </c>
    </row>
    <row r="33" spans="1:23" x14ac:dyDescent="0.3">
      <c r="A33" s="18" t="s">
        <v>70</v>
      </c>
      <c r="B33" s="19" t="s">
        <v>12</v>
      </c>
      <c r="C33" s="19" t="s">
        <v>68</v>
      </c>
      <c r="D33" s="20">
        <v>67000</v>
      </c>
      <c r="E33" s="19" t="s">
        <v>71</v>
      </c>
      <c r="F33" s="21">
        <v>6.5000000000000002E-2</v>
      </c>
      <c r="G33" s="21">
        <v>8.5000000000000006E-3</v>
      </c>
      <c r="H33" s="21">
        <v>1E-3</v>
      </c>
      <c r="I33" s="21">
        <v>1E-3</v>
      </c>
      <c r="J33" s="21">
        <v>0</v>
      </c>
      <c r="K33" s="21">
        <f t="shared" si="0"/>
        <v>2E-3</v>
      </c>
      <c r="L33" s="21">
        <v>1E-3</v>
      </c>
      <c r="M33" s="21">
        <v>1E-3</v>
      </c>
      <c r="N33" s="21">
        <v>0</v>
      </c>
      <c r="O33" s="21">
        <v>1.4E-2</v>
      </c>
      <c r="P33" s="21">
        <v>0</v>
      </c>
      <c r="Q33" s="21">
        <v>0</v>
      </c>
      <c r="R33" s="21">
        <v>0</v>
      </c>
      <c r="S33" s="21">
        <v>0</v>
      </c>
      <c r="T33" s="11">
        <v>0</v>
      </c>
      <c r="U33" s="12">
        <v>0</v>
      </c>
      <c r="V33" s="12">
        <f t="shared" si="1"/>
        <v>2.6500000000000003E-2</v>
      </c>
      <c r="W33" s="110">
        <f t="shared" si="2"/>
        <v>9.1499999999999998E-2</v>
      </c>
    </row>
    <row r="34" spans="1:23" x14ac:dyDescent="0.3">
      <c r="A34" s="14" t="s">
        <v>72</v>
      </c>
      <c r="B34" s="15" t="s">
        <v>12</v>
      </c>
      <c r="C34" s="15" t="s">
        <v>68</v>
      </c>
      <c r="D34" s="16">
        <v>44000</v>
      </c>
      <c r="E34" s="15" t="s">
        <v>73</v>
      </c>
      <c r="F34" s="17">
        <v>6.5000000000000002E-2</v>
      </c>
      <c r="G34" s="17">
        <v>8.5000000000000006E-3</v>
      </c>
      <c r="H34" s="17">
        <v>1E-3</v>
      </c>
      <c r="I34" s="17">
        <v>0</v>
      </c>
      <c r="J34" s="17">
        <v>0</v>
      </c>
      <c r="K34" s="17">
        <f t="shared" si="0"/>
        <v>1E-3</v>
      </c>
      <c r="L34" s="17">
        <v>1E-3</v>
      </c>
      <c r="M34" s="17">
        <v>1E-3</v>
      </c>
      <c r="N34" s="17">
        <v>0</v>
      </c>
      <c r="O34" s="17">
        <v>1.4E-2</v>
      </c>
      <c r="P34" s="17">
        <v>0</v>
      </c>
      <c r="Q34" s="17">
        <v>0</v>
      </c>
      <c r="R34" s="17">
        <v>0</v>
      </c>
      <c r="S34" s="17">
        <v>0</v>
      </c>
      <c r="T34" s="11">
        <v>0</v>
      </c>
      <c r="U34" s="12">
        <v>0</v>
      </c>
      <c r="V34" s="12">
        <f t="shared" si="1"/>
        <v>2.5500000000000002E-2</v>
      </c>
      <c r="W34" s="110">
        <f t="shared" si="2"/>
        <v>9.0499999999999997E-2</v>
      </c>
    </row>
    <row r="35" spans="1:23" x14ac:dyDescent="0.3">
      <c r="A35" s="18" t="s">
        <v>74</v>
      </c>
      <c r="B35" s="19" t="s">
        <v>12</v>
      </c>
      <c r="C35" s="19" t="s">
        <v>68</v>
      </c>
      <c r="D35" s="20">
        <v>36000</v>
      </c>
      <c r="E35" s="19" t="s">
        <v>75</v>
      </c>
      <c r="F35" s="21">
        <v>6.5000000000000002E-2</v>
      </c>
      <c r="G35" s="21">
        <v>8.5000000000000006E-3</v>
      </c>
      <c r="H35" s="21">
        <v>1E-3</v>
      </c>
      <c r="I35" s="21">
        <v>0</v>
      </c>
      <c r="J35" s="21">
        <v>0</v>
      </c>
      <c r="K35" s="21">
        <f t="shared" si="0"/>
        <v>1E-3</v>
      </c>
      <c r="L35" s="21">
        <v>1E-3</v>
      </c>
      <c r="M35" s="21">
        <v>1E-3</v>
      </c>
      <c r="N35" s="21">
        <v>0</v>
      </c>
      <c r="O35" s="21">
        <v>1.4E-2</v>
      </c>
      <c r="P35" s="21">
        <v>0</v>
      </c>
      <c r="Q35" s="21">
        <v>0</v>
      </c>
      <c r="R35" s="21">
        <v>0</v>
      </c>
      <c r="S35" s="21">
        <v>0</v>
      </c>
      <c r="T35" s="11">
        <v>0</v>
      </c>
      <c r="U35" s="12">
        <v>0</v>
      </c>
      <c r="V35" s="12">
        <f t="shared" si="1"/>
        <v>2.5500000000000002E-2</v>
      </c>
      <c r="W35" s="110">
        <f t="shared" si="2"/>
        <v>9.0499999999999997E-2</v>
      </c>
    </row>
    <row r="36" spans="1:23" x14ac:dyDescent="0.3">
      <c r="A36" s="14" t="s">
        <v>76</v>
      </c>
      <c r="B36" s="15" t="s">
        <v>12</v>
      </c>
      <c r="C36" s="15" t="s">
        <v>68</v>
      </c>
      <c r="D36" s="16">
        <v>23000</v>
      </c>
      <c r="E36" s="15" t="s">
        <v>77</v>
      </c>
      <c r="F36" s="17">
        <v>6.5000000000000002E-2</v>
      </c>
      <c r="G36" s="17">
        <v>8.5000000000000006E-3</v>
      </c>
      <c r="H36" s="17">
        <v>1E-3</v>
      </c>
      <c r="I36" s="17">
        <v>0</v>
      </c>
      <c r="J36" s="17">
        <v>0</v>
      </c>
      <c r="K36" s="17">
        <f t="shared" si="0"/>
        <v>1E-3</v>
      </c>
      <c r="L36" s="17">
        <v>1E-3</v>
      </c>
      <c r="M36" s="17">
        <v>1E-3</v>
      </c>
      <c r="N36" s="17">
        <v>0</v>
      </c>
      <c r="O36" s="17">
        <v>1.4E-2</v>
      </c>
      <c r="P36" s="17">
        <v>0</v>
      </c>
      <c r="Q36" s="17">
        <v>0</v>
      </c>
      <c r="R36" s="17">
        <v>0</v>
      </c>
      <c r="S36" s="17">
        <v>0</v>
      </c>
      <c r="T36" s="11">
        <v>0</v>
      </c>
      <c r="U36" s="12">
        <v>0</v>
      </c>
      <c r="V36" s="12">
        <f t="shared" si="1"/>
        <v>2.5500000000000002E-2</v>
      </c>
      <c r="W36" s="110">
        <f t="shared" si="2"/>
        <v>9.0499999999999997E-2</v>
      </c>
    </row>
    <row r="37" spans="1:23" x14ac:dyDescent="0.3">
      <c r="A37" s="18" t="s">
        <v>78</v>
      </c>
      <c r="B37" s="19" t="s">
        <v>12</v>
      </c>
      <c r="C37" s="19" t="s">
        <v>79</v>
      </c>
      <c r="D37" s="20">
        <v>113101</v>
      </c>
      <c r="E37" s="19" t="s">
        <v>80</v>
      </c>
      <c r="F37" s="21">
        <v>6.5000000000000002E-2</v>
      </c>
      <c r="G37" s="21">
        <v>8.5000000000000006E-3</v>
      </c>
      <c r="H37" s="21">
        <v>1E-3</v>
      </c>
      <c r="I37" s="21">
        <v>0</v>
      </c>
      <c r="J37" s="21">
        <v>0</v>
      </c>
      <c r="K37" s="21">
        <f t="shared" si="0"/>
        <v>1E-3</v>
      </c>
      <c r="L37" s="21">
        <v>1E-3</v>
      </c>
      <c r="M37" s="21">
        <v>0</v>
      </c>
      <c r="N37" s="21">
        <v>8.9999999999999993E-3</v>
      </c>
      <c r="O37" s="21">
        <v>4.0000000000000001E-3</v>
      </c>
      <c r="P37" s="21">
        <v>2E-3</v>
      </c>
      <c r="Q37" s="21">
        <v>0</v>
      </c>
      <c r="R37" s="21">
        <v>0</v>
      </c>
      <c r="S37" s="21">
        <v>0</v>
      </c>
      <c r="T37" s="11">
        <v>0</v>
      </c>
      <c r="U37" s="12">
        <v>0</v>
      </c>
      <c r="V37" s="12">
        <f t="shared" si="1"/>
        <v>2.5500000000000002E-2</v>
      </c>
      <c r="W37" s="110">
        <f t="shared" si="2"/>
        <v>9.0499999999999997E-2</v>
      </c>
    </row>
    <row r="38" spans="1:23" x14ac:dyDescent="0.3">
      <c r="A38" s="14" t="s">
        <v>81</v>
      </c>
      <c r="B38" s="15" t="s">
        <v>12</v>
      </c>
      <c r="C38" s="15" t="s">
        <v>79</v>
      </c>
      <c r="D38" s="16">
        <v>76000</v>
      </c>
      <c r="E38" s="15" t="s">
        <v>82</v>
      </c>
      <c r="F38" s="17">
        <v>6.5000000000000002E-2</v>
      </c>
      <c r="G38" s="17">
        <v>8.5000000000000006E-3</v>
      </c>
      <c r="H38" s="17">
        <v>1E-3</v>
      </c>
      <c r="I38" s="17">
        <v>0</v>
      </c>
      <c r="J38" s="17">
        <v>0</v>
      </c>
      <c r="K38" s="17">
        <f t="shared" ref="K38:K69" si="3">SUM(H38:J38)</f>
        <v>1E-3</v>
      </c>
      <c r="L38" s="17">
        <v>1E-3</v>
      </c>
      <c r="M38" s="17">
        <v>0</v>
      </c>
      <c r="N38" s="17">
        <v>8.9999999999999993E-3</v>
      </c>
      <c r="O38" s="17">
        <v>4.0000000000000001E-3</v>
      </c>
      <c r="P38" s="17">
        <v>2E-3</v>
      </c>
      <c r="Q38" s="17">
        <v>0</v>
      </c>
      <c r="R38" s="17">
        <v>0</v>
      </c>
      <c r="S38" s="17">
        <v>0</v>
      </c>
      <c r="T38" s="11">
        <v>0</v>
      </c>
      <c r="U38" s="12">
        <v>0</v>
      </c>
      <c r="V38" s="12">
        <f t="shared" ref="V38:V69" si="4">SUM(G38:J38)+SUM(L38:U38)</f>
        <v>2.5500000000000002E-2</v>
      </c>
      <c r="W38" s="110">
        <f t="shared" ref="W38:W69" si="5">F38+V38</f>
        <v>9.0499999999999997E-2</v>
      </c>
    </row>
    <row r="39" spans="1:23" x14ac:dyDescent="0.3">
      <c r="A39" s="18" t="s">
        <v>83</v>
      </c>
      <c r="B39" s="19" t="s">
        <v>12</v>
      </c>
      <c r="C39" s="19" t="s">
        <v>79</v>
      </c>
      <c r="D39" s="20">
        <v>42000</v>
      </c>
      <c r="E39" s="19" t="s">
        <v>84</v>
      </c>
      <c r="F39" s="21">
        <v>6.5000000000000002E-2</v>
      </c>
      <c r="G39" s="21">
        <v>8.5000000000000006E-3</v>
      </c>
      <c r="H39" s="21">
        <v>1E-3</v>
      </c>
      <c r="I39" s="21">
        <v>0</v>
      </c>
      <c r="J39" s="21">
        <v>0</v>
      </c>
      <c r="K39" s="21">
        <f t="shared" si="3"/>
        <v>1E-3</v>
      </c>
      <c r="L39" s="21">
        <v>1E-3</v>
      </c>
      <c r="M39" s="21">
        <v>0</v>
      </c>
      <c r="N39" s="21">
        <v>8.9999999999999993E-3</v>
      </c>
      <c r="O39" s="21">
        <v>4.0000000000000001E-3</v>
      </c>
      <c r="P39" s="21">
        <v>2E-3</v>
      </c>
      <c r="Q39" s="21">
        <v>0</v>
      </c>
      <c r="R39" s="21">
        <v>0</v>
      </c>
      <c r="S39" s="21">
        <v>0</v>
      </c>
      <c r="T39" s="11">
        <v>0</v>
      </c>
      <c r="U39" s="12">
        <v>0</v>
      </c>
      <c r="V39" s="12">
        <f t="shared" si="4"/>
        <v>2.5500000000000002E-2</v>
      </c>
      <c r="W39" s="110">
        <f t="shared" si="5"/>
        <v>9.0499999999999997E-2</v>
      </c>
    </row>
    <row r="40" spans="1:23" x14ac:dyDescent="0.3">
      <c r="A40" s="14" t="s">
        <v>85</v>
      </c>
      <c r="B40" s="15" t="s">
        <v>12</v>
      </c>
      <c r="C40" s="15" t="s">
        <v>79</v>
      </c>
      <c r="D40" s="16">
        <v>43000</v>
      </c>
      <c r="E40" s="15" t="s">
        <v>86</v>
      </c>
      <c r="F40" s="17">
        <v>6.5000000000000002E-2</v>
      </c>
      <c r="G40" s="17">
        <v>8.5000000000000006E-3</v>
      </c>
      <c r="H40" s="17">
        <v>1E-3</v>
      </c>
      <c r="I40" s="17">
        <v>0</v>
      </c>
      <c r="J40" s="17">
        <v>0</v>
      </c>
      <c r="K40" s="17">
        <f t="shared" si="3"/>
        <v>1E-3</v>
      </c>
      <c r="L40" s="17">
        <v>1E-3</v>
      </c>
      <c r="M40" s="17">
        <v>0</v>
      </c>
      <c r="N40" s="17">
        <v>8.9999999999999993E-3</v>
      </c>
      <c r="O40" s="17">
        <v>4.0000000000000001E-3</v>
      </c>
      <c r="P40" s="17">
        <v>2E-3</v>
      </c>
      <c r="Q40" s="17">
        <v>0</v>
      </c>
      <c r="R40" s="17">
        <v>0</v>
      </c>
      <c r="S40" s="17">
        <v>0</v>
      </c>
      <c r="T40" s="11">
        <v>0</v>
      </c>
      <c r="U40" s="12">
        <v>0</v>
      </c>
      <c r="V40" s="12">
        <f t="shared" si="4"/>
        <v>2.5500000000000002E-2</v>
      </c>
      <c r="W40" s="110">
        <f t="shared" si="5"/>
        <v>9.0499999999999997E-2</v>
      </c>
    </row>
    <row r="41" spans="1:23" x14ac:dyDescent="0.3">
      <c r="A41" s="18" t="s">
        <v>87</v>
      </c>
      <c r="B41" s="19" t="s">
        <v>12</v>
      </c>
      <c r="C41" s="19" t="s">
        <v>79</v>
      </c>
      <c r="D41" s="20">
        <v>43000</v>
      </c>
      <c r="E41" s="19" t="s">
        <v>88</v>
      </c>
      <c r="F41" s="21">
        <v>6.5000000000000002E-2</v>
      </c>
      <c r="G41" s="21">
        <v>8.5000000000000006E-3</v>
      </c>
      <c r="H41" s="21">
        <v>1E-3</v>
      </c>
      <c r="I41" s="21">
        <v>0</v>
      </c>
      <c r="J41" s="21">
        <v>0</v>
      </c>
      <c r="K41" s="21">
        <f t="shared" si="3"/>
        <v>1E-3</v>
      </c>
      <c r="L41" s="21">
        <v>1E-3</v>
      </c>
      <c r="M41" s="21">
        <v>0</v>
      </c>
      <c r="N41" s="21">
        <v>8.9999999999999993E-3</v>
      </c>
      <c r="O41" s="21">
        <v>4.0000000000000001E-3</v>
      </c>
      <c r="P41" s="21">
        <v>2E-3</v>
      </c>
      <c r="Q41" s="21">
        <v>0</v>
      </c>
      <c r="R41" s="21">
        <v>0</v>
      </c>
      <c r="S41" s="21">
        <v>0</v>
      </c>
      <c r="T41" s="11">
        <v>0</v>
      </c>
      <c r="U41" s="12">
        <v>0</v>
      </c>
      <c r="V41" s="12">
        <f t="shared" si="4"/>
        <v>2.5500000000000002E-2</v>
      </c>
      <c r="W41" s="110">
        <f t="shared" si="5"/>
        <v>9.0499999999999997E-2</v>
      </c>
    </row>
    <row r="42" spans="1:23" x14ac:dyDescent="0.3">
      <c r="A42" s="14" t="s">
        <v>89</v>
      </c>
      <c r="B42" s="15" t="s">
        <v>12</v>
      </c>
      <c r="C42" s="15" t="s">
        <v>90</v>
      </c>
      <c r="D42" s="16">
        <v>198992</v>
      </c>
      <c r="E42" s="15" t="s">
        <v>91</v>
      </c>
      <c r="F42" s="17">
        <v>6.5000000000000002E-2</v>
      </c>
      <c r="G42" s="17">
        <v>8.5000000000000006E-3</v>
      </c>
      <c r="H42" s="17">
        <v>1E-3</v>
      </c>
      <c r="I42" s="17">
        <v>1E-3</v>
      </c>
      <c r="J42" s="17">
        <v>0</v>
      </c>
      <c r="K42" s="17">
        <f t="shared" si="3"/>
        <v>2E-3</v>
      </c>
      <c r="L42" s="17">
        <v>1E-3</v>
      </c>
      <c r="M42" s="17">
        <v>0</v>
      </c>
      <c r="N42" s="17">
        <v>6.0000000000000001E-3</v>
      </c>
      <c r="O42" s="17">
        <v>0</v>
      </c>
      <c r="P42" s="17">
        <v>0</v>
      </c>
      <c r="Q42" s="17">
        <v>0</v>
      </c>
      <c r="R42" s="17">
        <v>0</v>
      </c>
      <c r="S42" s="17">
        <v>0</v>
      </c>
      <c r="T42" s="11">
        <v>1E-3</v>
      </c>
      <c r="U42" s="12">
        <v>5.0000000000000001E-4</v>
      </c>
      <c r="V42" s="12">
        <f t="shared" si="4"/>
        <v>1.9000000000000003E-2</v>
      </c>
      <c r="W42" s="110">
        <f t="shared" si="5"/>
        <v>8.4000000000000005E-2</v>
      </c>
    </row>
    <row r="43" spans="1:23" x14ac:dyDescent="0.3">
      <c r="A43" s="18" t="s">
        <v>92</v>
      </c>
      <c r="B43" s="19" t="s">
        <v>12</v>
      </c>
      <c r="C43" s="19" t="s">
        <v>90</v>
      </c>
      <c r="D43" s="20">
        <v>28000</v>
      </c>
      <c r="E43" s="19" t="s">
        <v>93</v>
      </c>
      <c r="F43" s="21">
        <v>6.5000000000000002E-2</v>
      </c>
      <c r="G43" s="21">
        <v>8.5000000000000006E-3</v>
      </c>
      <c r="H43" s="21">
        <v>1E-3</v>
      </c>
      <c r="I43" s="21">
        <v>0</v>
      </c>
      <c r="J43" s="21">
        <v>0</v>
      </c>
      <c r="K43" s="21">
        <f t="shared" si="3"/>
        <v>1E-3</v>
      </c>
      <c r="L43" s="21">
        <v>1E-3</v>
      </c>
      <c r="M43" s="21">
        <v>0</v>
      </c>
      <c r="N43" s="21">
        <v>6.0000000000000001E-3</v>
      </c>
      <c r="O43" s="21">
        <v>0</v>
      </c>
      <c r="P43" s="21">
        <v>0</v>
      </c>
      <c r="Q43" s="21">
        <v>0</v>
      </c>
      <c r="R43" s="21">
        <v>0</v>
      </c>
      <c r="S43" s="21">
        <v>0</v>
      </c>
      <c r="T43" s="11">
        <v>0</v>
      </c>
      <c r="U43" s="12">
        <v>0</v>
      </c>
      <c r="V43" s="12">
        <f t="shared" si="4"/>
        <v>1.6500000000000001E-2</v>
      </c>
      <c r="W43" s="110">
        <f t="shared" si="5"/>
        <v>8.1500000000000003E-2</v>
      </c>
    </row>
    <row r="44" spans="1:23" x14ac:dyDescent="0.3">
      <c r="A44" s="14" t="s">
        <v>94</v>
      </c>
      <c r="B44" s="15" t="s">
        <v>12</v>
      </c>
      <c r="C44" s="15" t="s">
        <v>90</v>
      </c>
      <c r="D44" s="16">
        <v>25000</v>
      </c>
      <c r="E44" s="15" t="s">
        <v>95</v>
      </c>
      <c r="F44" s="17">
        <v>6.5000000000000002E-2</v>
      </c>
      <c r="G44" s="17">
        <v>8.5000000000000006E-3</v>
      </c>
      <c r="H44" s="17">
        <v>1E-3</v>
      </c>
      <c r="I44" s="17">
        <v>0</v>
      </c>
      <c r="J44" s="17">
        <v>0</v>
      </c>
      <c r="K44" s="17">
        <f t="shared" si="3"/>
        <v>1E-3</v>
      </c>
      <c r="L44" s="17">
        <v>1E-3</v>
      </c>
      <c r="M44" s="17">
        <v>0</v>
      </c>
      <c r="N44" s="17">
        <v>6.0000000000000001E-3</v>
      </c>
      <c r="O44" s="17">
        <v>0</v>
      </c>
      <c r="P44" s="17">
        <v>0</v>
      </c>
      <c r="Q44" s="17">
        <v>0</v>
      </c>
      <c r="R44" s="17">
        <v>0</v>
      </c>
      <c r="S44" s="17">
        <v>0</v>
      </c>
      <c r="T44" s="11">
        <v>0</v>
      </c>
      <c r="U44" s="12">
        <v>0</v>
      </c>
      <c r="V44" s="12">
        <f t="shared" si="4"/>
        <v>1.6500000000000001E-2</v>
      </c>
      <c r="W44" s="110">
        <f t="shared" si="5"/>
        <v>8.1500000000000003E-2</v>
      </c>
    </row>
    <row r="45" spans="1:23" x14ac:dyDescent="0.3">
      <c r="A45" s="18" t="s">
        <v>96</v>
      </c>
      <c r="B45" s="19" t="s">
        <v>12</v>
      </c>
      <c r="C45" s="19" t="s">
        <v>96</v>
      </c>
      <c r="D45" s="20">
        <v>93000</v>
      </c>
      <c r="E45" s="19" t="s">
        <v>97</v>
      </c>
      <c r="F45" s="21">
        <v>6.5000000000000002E-2</v>
      </c>
      <c r="G45" s="21">
        <v>8.5000000000000006E-3</v>
      </c>
      <c r="H45" s="21">
        <v>1E-3</v>
      </c>
      <c r="I45" s="21">
        <v>0</v>
      </c>
      <c r="J45" s="21">
        <v>0</v>
      </c>
      <c r="K45" s="21">
        <f t="shared" si="3"/>
        <v>1E-3</v>
      </c>
      <c r="L45" s="21">
        <v>1E-3</v>
      </c>
      <c r="M45" s="21">
        <v>0</v>
      </c>
      <c r="N45" s="21">
        <v>6.0000000000000001E-3</v>
      </c>
      <c r="O45" s="21">
        <v>0</v>
      </c>
      <c r="P45" s="21">
        <v>2E-3</v>
      </c>
      <c r="Q45" s="21">
        <v>0</v>
      </c>
      <c r="R45" s="21">
        <v>0</v>
      </c>
      <c r="S45" s="21">
        <v>0</v>
      </c>
      <c r="T45" s="11">
        <v>0</v>
      </c>
      <c r="U45" s="12">
        <v>0</v>
      </c>
      <c r="V45" s="12">
        <f t="shared" si="4"/>
        <v>1.8500000000000003E-2</v>
      </c>
      <c r="W45" s="110">
        <f t="shared" si="5"/>
        <v>8.3500000000000005E-2</v>
      </c>
    </row>
    <row r="46" spans="1:23" x14ac:dyDescent="0.3">
      <c r="A46" s="14" t="s">
        <v>98</v>
      </c>
      <c r="B46" s="15" t="s">
        <v>12</v>
      </c>
      <c r="C46" s="15" t="s">
        <v>99</v>
      </c>
      <c r="D46" s="16">
        <v>90000</v>
      </c>
      <c r="E46" s="15" t="s">
        <v>100</v>
      </c>
      <c r="F46" s="17">
        <v>6.5000000000000002E-2</v>
      </c>
      <c r="G46" s="17">
        <v>8.5000000000000006E-3</v>
      </c>
      <c r="H46" s="17">
        <v>1E-3</v>
      </c>
      <c r="I46" s="17">
        <v>0</v>
      </c>
      <c r="J46" s="17">
        <v>0</v>
      </c>
      <c r="K46" s="17">
        <f t="shared" si="3"/>
        <v>1E-3</v>
      </c>
      <c r="L46" s="17">
        <v>1E-3</v>
      </c>
      <c r="M46" s="17">
        <v>0</v>
      </c>
      <c r="N46" s="17">
        <v>6.0000000000000001E-3</v>
      </c>
      <c r="O46" s="17">
        <v>0</v>
      </c>
      <c r="P46" s="17">
        <v>2E-3</v>
      </c>
      <c r="Q46" s="17">
        <v>1E-3</v>
      </c>
      <c r="R46" s="17">
        <v>0</v>
      </c>
      <c r="S46" s="17">
        <v>0</v>
      </c>
      <c r="T46" s="11">
        <v>0</v>
      </c>
      <c r="U46" s="12">
        <v>1.5E-3</v>
      </c>
      <c r="V46" s="12">
        <f t="shared" si="4"/>
        <v>2.1000000000000005E-2</v>
      </c>
      <c r="W46" s="110">
        <f t="shared" si="5"/>
        <v>8.6000000000000007E-2</v>
      </c>
    </row>
    <row r="47" spans="1:23" x14ac:dyDescent="0.3">
      <c r="A47" s="18" t="s">
        <v>101</v>
      </c>
      <c r="B47" s="19" t="s">
        <v>12</v>
      </c>
      <c r="C47" s="19" t="s">
        <v>102</v>
      </c>
      <c r="D47" s="20">
        <v>88000</v>
      </c>
      <c r="E47" s="19" t="s">
        <v>103</v>
      </c>
      <c r="F47" s="21">
        <v>6.5000000000000002E-2</v>
      </c>
      <c r="G47" s="21">
        <v>8.5000000000000006E-3</v>
      </c>
      <c r="H47" s="21">
        <v>1E-3</v>
      </c>
      <c r="I47" s="21">
        <v>0</v>
      </c>
      <c r="J47" s="21">
        <v>0</v>
      </c>
      <c r="K47" s="21">
        <f t="shared" si="3"/>
        <v>1E-3</v>
      </c>
      <c r="L47" s="21">
        <v>1E-3</v>
      </c>
      <c r="M47" s="21">
        <v>0</v>
      </c>
      <c r="N47" s="21">
        <v>6.0000000000000001E-3</v>
      </c>
      <c r="O47" s="21">
        <v>0</v>
      </c>
      <c r="P47" s="21">
        <v>0</v>
      </c>
      <c r="Q47" s="21">
        <v>0</v>
      </c>
      <c r="R47" s="21">
        <v>0</v>
      </c>
      <c r="S47" s="21">
        <v>0</v>
      </c>
      <c r="T47" s="11">
        <v>0</v>
      </c>
      <c r="U47" s="12">
        <v>0</v>
      </c>
      <c r="V47" s="12">
        <f t="shared" si="4"/>
        <v>1.6500000000000001E-2</v>
      </c>
      <c r="W47" s="110">
        <f t="shared" si="5"/>
        <v>8.1500000000000003E-2</v>
      </c>
    </row>
    <row r="48" spans="1:23" x14ac:dyDescent="0.3">
      <c r="A48" s="14" t="s">
        <v>104</v>
      </c>
      <c r="B48" s="15" t="s">
        <v>12</v>
      </c>
      <c r="C48" s="15" t="s">
        <v>105</v>
      </c>
      <c r="D48" s="16">
        <v>82000</v>
      </c>
      <c r="E48" s="15" t="s">
        <v>106</v>
      </c>
      <c r="F48" s="17">
        <v>6.5000000000000002E-2</v>
      </c>
      <c r="G48" s="17">
        <v>8.5000000000000006E-3</v>
      </c>
      <c r="H48" s="17">
        <v>1E-3</v>
      </c>
      <c r="I48" s="17">
        <v>0</v>
      </c>
      <c r="J48" s="17">
        <v>0</v>
      </c>
      <c r="K48" s="17">
        <f t="shared" si="3"/>
        <v>1E-3</v>
      </c>
      <c r="L48" s="17">
        <v>1E-3</v>
      </c>
      <c r="M48" s="17">
        <v>0</v>
      </c>
      <c r="N48" s="17">
        <v>6.0000000000000001E-3</v>
      </c>
      <c r="O48" s="17">
        <v>0</v>
      </c>
      <c r="P48" s="17">
        <v>0</v>
      </c>
      <c r="Q48" s="17">
        <v>0</v>
      </c>
      <c r="R48" s="17">
        <v>0</v>
      </c>
      <c r="S48" s="17">
        <v>0</v>
      </c>
      <c r="T48" s="11">
        <v>0</v>
      </c>
      <c r="U48" s="12">
        <v>0</v>
      </c>
      <c r="V48" s="12">
        <f t="shared" si="4"/>
        <v>1.6500000000000001E-2</v>
      </c>
      <c r="W48" s="110">
        <f t="shared" si="5"/>
        <v>8.1500000000000003E-2</v>
      </c>
    </row>
    <row r="49" spans="1:23" x14ac:dyDescent="0.3">
      <c r="A49" s="18" t="s">
        <v>107</v>
      </c>
      <c r="B49" s="19" t="s">
        <v>12</v>
      </c>
      <c r="C49" s="19" t="s">
        <v>102</v>
      </c>
      <c r="D49" s="20">
        <v>62000</v>
      </c>
      <c r="E49" s="19" t="s">
        <v>108</v>
      </c>
      <c r="F49" s="21">
        <v>6.5000000000000002E-2</v>
      </c>
      <c r="G49" s="21">
        <v>8.5000000000000006E-3</v>
      </c>
      <c r="H49" s="21">
        <v>1E-3</v>
      </c>
      <c r="I49" s="21">
        <v>0</v>
      </c>
      <c r="J49" s="21">
        <v>0</v>
      </c>
      <c r="K49" s="21">
        <f t="shared" si="3"/>
        <v>1E-3</v>
      </c>
      <c r="L49" s="21">
        <v>1E-3</v>
      </c>
      <c r="M49" s="21">
        <v>0</v>
      </c>
      <c r="N49" s="21">
        <v>6.0000000000000001E-3</v>
      </c>
      <c r="O49" s="21">
        <v>0</v>
      </c>
      <c r="P49" s="21">
        <v>0</v>
      </c>
      <c r="Q49" s="21">
        <v>0</v>
      </c>
      <c r="R49" s="21">
        <v>0</v>
      </c>
      <c r="S49" s="21">
        <v>0</v>
      </c>
      <c r="T49" s="11">
        <v>0</v>
      </c>
      <c r="U49" s="12">
        <v>0</v>
      </c>
      <c r="V49" s="12">
        <f t="shared" si="4"/>
        <v>1.6500000000000001E-2</v>
      </c>
      <c r="W49" s="110">
        <f t="shared" si="5"/>
        <v>8.1500000000000003E-2</v>
      </c>
    </row>
    <row r="50" spans="1:23" x14ac:dyDescent="0.3">
      <c r="A50" s="14" t="s">
        <v>109</v>
      </c>
      <c r="B50" s="15" t="s">
        <v>12</v>
      </c>
      <c r="C50" s="15" t="s">
        <v>110</v>
      </c>
      <c r="D50" s="16">
        <v>55000</v>
      </c>
      <c r="E50" s="15" t="s">
        <v>111</v>
      </c>
      <c r="F50" s="17">
        <v>6.5000000000000002E-2</v>
      </c>
      <c r="G50" s="17">
        <v>8.5000000000000006E-3</v>
      </c>
      <c r="H50" s="17">
        <v>1E-3</v>
      </c>
      <c r="I50" s="17">
        <v>0</v>
      </c>
      <c r="J50" s="17">
        <v>0</v>
      </c>
      <c r="K50" s="17">
        <f t="shared" si="3"/>
        <v>1E-3</v>
      </c>
      <c r="L50" s="17">
        <v>1E-3</v>
      </c>
      <c r="M50" s="17">
        <v>0</v>
      </c>
      <c r="N50" s="17">
        <v>8.9999999999999993E-3</v>
      </c>
      <c r="O50" s="17">
        <v>0</v>
      </c>
      <c r="P50" s="17">
        <v>0</v>
      </c>
      <c r="Q50" s="17">
        <v>1E-3</v>
      </c>
      <c r="R50" s="17">
        <v>0</v>
      </c>
      <c r="S50" s="17">
        <v>0</v>
      </c>
      <c r="T50" s="11">
        <v>0</v>
      </c>
      <c r="U50" s="12">
        <v>5.0000000000000001E-4</v>
      </c>
      <c r="V50" s="12">
        <f t="shared" si="4"/>
        <v>2.1000000000000001E-2</v>
      </c>
      <c r="W50" s="110">
        <f t="shared" si="5"/>
        <v>8.6000000000000007E-2</v>
      </c>
    </row>
    <row r="51" spans="1:23" x14ac:dyDescent="0.3">
      <c r="A51" s="18" t="s">
        <v>112</v>
      </c>
      <c r="B51" s="19" t="s">
        <v>12</v>
      </c>
      <c r="C51" s="19" t="s">
        <v>110</v>
      </c>
      <c r="D51" s="20">
        <v>57000</v>
      </c>
      <c r="E51" s="19" t="s">
        <v>113</v>
      </c>
      <c r="F51" s="21">
        <v>6.5000000000000002E-2</v>
      </c>
      <c r="G51" s="21">
        <v>8.5000000000000006E-3</v>
      </c>
      <c r="H51" s="21">
        <v>1E-3</v>
      </c>
      <c r="I51" s="21">
        <v>0</v>
      </c>
      <c r="J51" s="21">
        <v>0</v>
      </c>
      <c r="K51" s="21">
        <f t="shared" si="3"/>
        <v>1E-3</v>
      </c>
      <c r="L51" s="21">
        <v>1E-3</v>
      </c>
      <c r="M51" s="21">
        <v>0</v>
      </c>
      <c r="N51" s="21">
        <v>8.9999999999999993E-3</v>
      </c>
      <c r="O51" s="21">
        <v>0</v>
      </c>
      <c r="P51" s="21">
        <v>0</v>
      </c>
      <c r="Q51" s="21">
        <v>0</v>
      </c>
      <c r="R51" s="21">
        <v>0</v>
      </c>
      <c r="S51" s="21">
        <v>0</v>
      </c>
      <c r="T51" s="11">
        <v>0</v>
      </c>
      <c r="U51" s="12">
        <v>0</v>
      </c>
      <c r="V51" s="12">
        <f t="shared" si="4"/>
        <v>1.95E-2</v>
      </c>
      <c r="W51" s="110">
        <f t="shared" si="5"/>
        <v>8.4500000000000006E-2</v>
      </c>
    </row>
    <row r="52" spans="1:23" x14ac:dyDescent="0.3">
      <c r="A52" s="14" t="s">
        <v>114</v>
      </c>
      <c r="B52" s="15" t="s">
        <v>12</v>
      </c>
      <c r="C52" s="15" t="s">
        <v>110</v>
      </c>
      <c r="D52" s="16">
        <v>28000</v>
      </c>
      <c r="E52" s="15" t="s">
        <v>115</v>
      </c>
      <c r="F52" s="17">
        <v>6.5000000000000002E-2</v>
      </c>
      <c r="G52" s="17">
        <v>8.5000000000000006E-3</v>
      </c>
      <c r="H52" s="17">
        <v>1E-3</v>
      </c>
      <c r="I52" s="17">
        <v>0</v>
      </c>
      <c r="J52" s="17">
        <v>0</v>
      </c>
      <c r="K52" s="17">
        <f t="shared" si="3"/>
        <v>1E-3</v>
      </c>
      <c r="L52" s="17">
        <v>1E-3</v>
      </c>
      <c r="M52" s="17">
        <v>0</v>
      </c>
      <c r="N52" s="17">
        <v>8.9999999999999993E-3</v>
      </c>
      <c r="O52" s="17">
        <v>0</v>
      </c>
      <c r="P52" s="17">
        <v>0</v>
      </c>
      <c r="Q52" s="17">
        <v>0</v>
      </c>
      <c r="R52" s="17">
        <v>0</v>
      </c>
      <c r="S52" s="17">
        <v>0</v>
      </c>
      <c r="T52" s="11">
        <v>0</v>
      </c>
      <c r="U52" s="12">
        <v>0</v>
      </c>
      <c r="V52" s="12">
        <f t="shared" si="4"/>
        <v>1.95E-2</v>
      </c>
      <c r="W52" s="110">
        <f t="shared" si="5"/>
        <v>8.4500000000000006E-2</v>
      </c>
    </row>
    <row r="53" spans="1:23" x14ac:dyDescent="0.3">
      <c r="A53" s="18" t="s">
        <v>116</v>
      </c>
      <c r="B53" s="19" t="s">
        <v>12</v>
      </c>
      <c r="C53" s="19" t="s">
        <v>117</v>
      </c>
      <c r="D53" s="20">
        <v>43000</v>
      </c>
      <c r="E53" s="19" t="s">
        <v>118</v>
      </c>
      <c r="F53" s="21">
        <v>6.5000000000000002E-2</v>
      </c>
      <c r="G53" s="21">
        <v>8.5000000000000006E-3</v>
      </c>
      <c r="H53" s="21">
        <v>1E-3</v>
      </c>
      <c r="I53" s="21">
        <v>0</v>
      </c>
      <c r="J53" s="21">
        <v>0</v>
      </c>
      <c r="K53" s="21">
        <f t="shared" si="3"/>
        <v>1E-3</v>
      </c>
      <c r="L53" s="21">
        <v>1E-3</v>
      </c>
      <c r="M53" s="21">
        <v>0</v>
      </c>
      <c r="N53" s="21">
        <v>6.0000000000000001E-3</v>
      </c>
      <c r="O53" s="21">
        <v>0</v>
      </c>
      <c r="P53" s="21">
        <v>2E-3</v>
      </c>
      <c r="Q53" s="21">
        <v>0</v>
      </c>
      <c r="R53" s="21">
        <v>0</v>
      </c>
      <c r="S53" s="21">
        <v>0</v>
      </c>
      <c r="T53" s="11">
        <v>0</v>
      </c>
      <c r="U53" s="12">
        <v>0</v>
      </c>
      <c r="V53" s="12">
        <f t="shared" si="4"/>
        <v>1.8500000000000003E-2</v>
      </c>
      <c r="W53" s="110">
        <f t="shared" si="5"/>
        <v>8.3500000000000005E-2</v>
      </c>
    </row>
    <row r="54" spans="1:23" x14ac:dyDescent="0.3">
      <c r="A54" s="14" t="s">
        <v>119</v>
      </c>
      <c r="B54" s="15" t="s">
        <v>12</v>
      </c>
      <c r="C54" s="15" t="s">
        <v>120</v>
      </c>
      <c r="D54" s="16">
        <v>41000</v>
      </c>
      <c r="E54" s="15" t="s">
        <v>121</v>
      </c>
      <c r="F54" s="17">
        <v>6.5000000000000002E-2</v>
      </c>
      <c r="G54" s="17">
        <v>8.5000000000000006E-3</v>
      </c>
      <c r="H54" s="17">
        <v>1E-3</v>
      </c>
      <c r="I54" s="17">
        <v>1E-3</v>
      </c>
      <c r="J54" s="17">
        <v>0</v>
      </c>
      <c r="K54" s="17">
        <f t="shared" si="3"/>
        <v>2E-3</v>
      </c>
      <c r="L54" s="17">
        <v>1E-3</v>
      </c>
      <c r="M54" s="17">
        <v>0</v>
      </c>
      <c r="N54" s="17">
        <v>0</v>
      </c>
      <c r="O54" s="17">
        <v>0</v>
      </c>
      <c r="P54" s="17">
        <v>0</v>
      </c>
      <c r="Q54" s="17">
        <v>0</v>
      </c>
      <c r="R54" s="17">
        <v>0</v>
      </c>
      <c r="S54" s="17">
        <v>0</v>
      </c>
      <c r="T54" s="11">
        <v>0</v>
      </c>
      <c r="U54" s="12">
        <v>0</v>
      </c>
      <c r="V54" s="12">
        <f t="shared" si="4"/>
        <v>1.1500000000000003E-2</v>
      </c>
      <c r="W54" s="110">
        <f t="shared" si="5"/>
        <v>7.6500000000000012E-2</v>
      </c>
    </row>
    <row r="55" spans="1:23" x14ac:dyDescent="0.3">
      <c r="A55" s="18" t="s">
        <v>122</v>
      </c>
      <c r="B55" s="19" t="s">
        <v>12</v>
      </c>
      <c r="C55" s="19" t="s">
        <v>123</v>
      </c>
      <c r="D55" s="20">
        <v>36000</v>
      </c>
      <c r="E55" s="19" t="s">
        <v>124</v>
      </c>
      <c r="F55" s="21">
        <v>6.5000000000000002E-2</v>
      </c>
      <c r="G55" s="21">
        <v>8.5000000000000006E-3</v>
      </c>
      <c r="H55" s="21">
        <v>1E-3</v>
      </c>
      <c r="I55" s="21">
        <v>0</v>
      </c>
      <c r="J55" s="21">
        <v>0</v>
      </c>
      <c r="K55" s="21">
        <f t="shared" si="3"/>
        <v>1E-3</v>
      </c>
      <c r="L55" s="21">
        <v>1E-3</v>
      </c>
      <c r="M55" s="21">
        <v>0</v>
      </c>
      <c r="N55" s="21">
        <v>6.0000000000000001E-3</v>
      </c>
      <c r="O55" s="21">
        <v>0</v>
      </c>
      <c r="P55" s="21">
        <v>0</v>
      </c>
      <c r="Q55" s="21">
        <v>0</v>
      </c>
      <c r="R55" s="21">
        <v>0</v>
      </c>
      <c r="S55" s="21">
        <v>0</v>
      </c>
      <c r="T55" s="11">
        <v>0</v>
      </c>
      <c r="U55" s="12">
        <v>0</v>
      </c>
      <c r="V55" s="12">
        <f t="shared" si="4"/>
        <v>1.6500000000000001E-2</v>
      </c>
      <c r="W55" s="110">
        <f t="shared" si="5"/>
        <v>8.1500000000000003E-2</v>
      </c>
    </row>
    <row r="56" spans="1:23" x14ac:dyDescent="0.3">
      <c r="A56" s="14" t="s">
        <v>125</v>
      </c>
      <c r="B56" s="15" t="s">
        <v>12</v>
      </c>
      <c r="C56" s="15" t="s">
        <v>126</v>
      </c>
      <c r="D56" s="16">
        <v>36000</v>
      </c>
      <c r="E56" s="15" t="s">
        <v>127</v>
      </c>
      <c r="F56" s="17">
        <v>6.5000000000000002E-2</v>
      </c>
      <c r="G56" s="17">
        <v>8.5000000000000006E-3</v>
      </c>
      <c r="H56" s="17">
        <v>1E-3</v>
      </c>
      <c r="I56" s="17">
        <v>0</v>
      </c>
      <c r="J56" s="17">
        <v>0</v>
      </c>
      <c r="K56" s="17">
        <f t="shared" si="3"/>
        <v>1E-3</v>
      </c>
      <c r="L56" s="17">
        <v>1E-3</v>
      </c>
      <c r="M56" s="17">
        <v>0</v>
      </c>
      <c r="N56" s="17">
        <v>6.0000000000000001E-3</v>
      </c>
      <c r="O56" s="17">
        <v>0</v>
      </c>
      <c r="P56" s="17">
        <v>0</v>
      </c>
      <c r="Q56" s="17">
        <v>0</v>
      </c>
      <c r="R56" s="17">
        <v>0</v>
      </c>
      <c r="S56" s="17">
        <v>0</v>
      </c>
      <c r="T56" s="11">
        <v>0</v>
      </c>
      <c r="U56" s="12">
        <v>0</v>
      </c>
      <c r="V56" s="12">
        <f t="shared" si="4"/>
        <v>1.6500000000000001E-2</v>
      </c>
      <c r="W56" s="110">
        <f t="shared" si="5"/>
        <v>8.1500000000000003E-2</v>
      </c>
    </row>
    <row r="57" spans="1:23" x14ac:dyDescent="0.3">
      <c r="A57" s="18" t="s">
        <v>128</v>
      </c>
      <c r="B57" s="19" t="s">
        <v>12</v>
      </c>
      <c r="C57" s="19" t="s">
        <v>128</v>
      </c>
      <c r="D57" s="20">
        <v>35000</v>
      </c>
      <c r="E57" s="19" t="s">
        <v>129</v>
      </c>
      <c r="F57" s="21">
        <v>6.5000000000000002E-2</v>
      </c>
      <c r="G57" s="21">
        <v>8.5000000000000006E-3</v>
      </c>
      <c r="H57" s="21">
        <v>1E-3</v>
      </c>
      <c r="I57" s="21">
        <v>0</v>
      </c>
      <c r="J57" s="21">
        <v>0</v>
      </c>
      <c r="K57" s="21">
        <f t="shared" si="3"/>
        <v>1E-3</v>
      </c>
      <c r="L57" s="21">
        <v>1E-3</v>
      </c>
      <c r="M57" s="21">
        <v>0</v>
      </c>
      <c r="N57" s="21">
        <v>6.0000000000000001E-3</v>
      </c>
      <c r="O57" s="21">
        <v>0</v>
      </c>
      <c r="P57" s="21">
        <v>0</v>
      </c>
      <c r="Q57" s="21">
        <v>0</v>
      </c>
      <c r="R57" s="21">
        <v>0</v>
      </c>
      <c r="S57" s="21">
        <v>0</v>
      </c>
      <c r="T57" s="11">
        <v>0</v>
      </c>
      <c r="U57" s="12">
        <v>0</v>
      </c>
      <c r="V57" s="12">
        <f t="shared" si="4"/>
        <v>1.6500000000000001E-2</v>
      </c>
      <c r="W57" s="110">
        <f t="shared" si="5"/>
        <v>8.1500000000000003E-2</v>
      </c>
    </row>
    <row r="58" spans="1:23" x14ac:dyDescent="0.3">
      <c r="A58" s="14" t="s">
        <v>130</v>
      </c>
      <c r="B58" s="15" t="s">
        <v>12</v>
      </c>
      <c r="C58" s="15" t="s">
        <v>131</v>
      </c>
      <c r="D58" s="16">
        <v>38000</v>
      </c>
      <c r="E58" s="15" t="s">
        <v>132</v>
      </c>
      <c r="F58" s="17">
        <v>6.5000000000000002E-2</v>
      </c>
      <c r="G58" s="17">
        <v>8.5000000000000006E-3</v>
      </c>
      <c r="H58" s="17">
        <v>1E-3</v>
      </c>
      <c r="I58" s="17">
        <v>0</v>
      </c>
      <c r="J58" s="17">
        <v>0</v>
      </c>
      <c r="K58" s="17">
        <f t="shared" si="3"/>
        <v>1E-3</v>
      </c>
      <c r="L58" s="17">
        <v>1E-3</v>
      </c>
      <c r="M58" s="17">
        <v>0</v>
      </c>
      <c r="N58" s="17">
        <v>6.0000000000000001E-3</v>
      </c>
      <c r="O58" s="17">
        <v>0</v>
      </c>
      <c r="P58" s="17">
        <v>2E-3</v>
      </c>
      <c r="Q58" s="17">
        <v>0</v>
      </c>
      <c r="R58" s="17">
        <v>0</v>
      </c>
      <c r="S58" s="17">
        <v>0</v>
      </c>
      <c r="T58" s="11">
        <v>0</v>
      </c>
      <c r="U58" s="12">
        <v>0</v>
      </c>
      <c r="V58" s="12">
        <f t="shared" si="4"/>
        <v>1.8500000000000003E-2</v>
      </c>
      <c r="W58" s="110">
        <f t="shared" si="5"/>
        <v>8.3500000000000005E-2</v>
      </c>
    </row>
    <row r="59" spans="1:23" x14ac:dyDescent="0.3">
      <c r="A59" s="18" t="s">
        <v>133</v>
      </c>
      <c r="B59" s="19" t="s">
        <v>12</v>
      </c>
      <c r="C59" s="19" t="s">
        <v>134</v>
      </c>
      <c r="D59" s="20">
        <v>26000</v>
      </c>
      <c r="E59" s="19" t="s">
        <v>135</v>
      </c>
      <c r="F59" s="21">
        <v>6.5000000000000002E-2</v>
      </c>
      <c r="G59" s="21">
        <v>8.5000000000000006E-3</v>
      </c>
      <c r="H59" s="21">
        <v>1E-3</v>
      </c>
      <c r="I59" s="21">
        <v>0</v>
      </c>
      <c r="J59" s="21">
        <v>0</v>
      </c>
      <c r="K59" s="21">
        <f t="shared" si="3"/>
        <v>1E-3</v>
      </c>
      <c r="L59" s="21">
        <v>1E-3</v>
      </c>
      <c r="M59" s="21">
        <v>0</v>
      </c>
      <c r="N59" s="21">
        <v>6.0000000000000001E-3</v>
      </c>
      <c r="O59" s="21">
        <v>0</v>
      </c>
      <c r="P59" s="21">
        <v>0</v>
      </c>
      <c r="Q59" s="21">
        <v>0</v>
      </c>
      <c r="R59" s="21">
        <v>0</v>
      </c>
      <c r="S59" s="21">
        <v>0</v>
      </c>
      <c r="T59" s="11">
        <v>0</v>
      </c>
      <c r="U59" s="12">
        <v>0</v>
      </c>
      <c r="V59" s="12">
        <f t="shared" si="4"/>
        <v>1.6500000000000001E-2</v>
      </c>
      <c r="W59" s="110">
        <f t="shared" si="5"/>
        <v>8.1500000000000003E-2</v>
      </c>
    </row>
    <row r="60" spans="1:23" x14ac:dyDescent="0.3">
      <c r="A60" s="14" t="s">
        <v>136</v>
      </c>
      <c r="B60" s="15" t="s">
        <v>12</v>
      </c>
      <c r="C60" s="15" t="s">
        <v>137</v>
      </c>
      <c r="D60" s="16">
        <v>24000</v>
      </c>
      <c r="E60" s="15" t="s">
        <v>138</v>
      </c>
      <c r="F60" s="17">
        <v>6.5000000000000002E-2</v>
      </c>
      <c r="G60" s="17">
        <v>8.5000000000000006E-3</v>
      </c>
      <c r="H60" s="17">
        <v>1E-3</v>
      </c>
      <c r="I60" s="17">
        <v>0</v>
      </c>
      <c r="J60" s="17">
        <v>0</v>
      </c>
      <c r="K60" s="17">
        <f t="shared" si="3"/>
        <v>1E-3</v>
      </c>
      <c r="L60" s="17">
        <v>1E-3</v>
      </c>
      <c r="M60" s="17">
        <v>0</v>
      </c>
      <c r="N60" s="17">
        <v>6.0000000000000001E-3</v>
      </c>
      <c r="O60" s="17">
        <v>0</v>
      </c>
      <c r="P60" s="17">
        <v>0</v>
      </c>
      <c r="Q60" s="17">
        <v>0</v>
      </c>
      <c r="R60" s="17">
        <v>0</v>
      </c>
      <c r="S60" s="17">
        <v>0</v>
      </c>
      <c r="T60" s="11">
        <v>0</v>
      </c>
      <c r="U60" s="12">
        <v>0</v>
      </c>
      <c r="V60" s="12">
        <f t="shared" si="4"/>
        <v>1.6500000000000001E-2</v>
      </c>
      <c r="W60" s="110">
        <f t="shared" si="5"/>
        <v>8.1500000000000003E-2</v>
      </c>
    </row>
    <row r="61" spans="1:23" x14ac:dyDescent="0.3">
      <c r="A61" s="18" t="s">
        <v>139</v>
      </c>
      <c r="B61" s="19" t="s">
        <v>12</v>
      </c>
      <c r="C61" s="19" t="s">
        <v>140</v>
      </c>
      <c r="D61" s="20">
        <v>20000</v>
      </c>
      <c r="E61" s="19" t="s">
        <v>141</v>
      </c>
      <c r="F61" s="21">
        <v>6.5000000000000002E-2</v>
      </c>
      <c r="G61" s="21">
        <v>8.5000000000000006E-3</v>
      </c>
      <c r="H61" s="21">
        <v>1E-3</v>
      </c>
      <c r="I61" s="21">
        <v>0</v>
      </c>
      <c r="J61" s="21">
        <v>0</v>
      </c>
      <c r="K61" s="21">
        <f t="shared" si="3"/>
        <v>1E-3</v>
      </c>
      <c r="L61" s="21">
        <v>1E-3</v>
      </c>
      <c r="M61" s="21">
        <v>0</v>
      </c>
      <c r="N61" s="21">
        <v>6.0000000000000001E-3</v>
      </c>
      <c r="O61" s="21">
        <v>0</v>
      </c>
      <c r="P61" s="21">
        <v>0</v>
      </c>
      <c r="Q61" s="21">
        <v>0</v>
      </c>
      <c r="R61" s="21">
        <v>0</v>
      </c>
      <c r="S61" s="21">
        <v>0</v>
      </c>
      <c r="T61" s="11">
        <v>0</v>
      </c>
      <c r="U61" s="12">
        <v>0</v>
      </c>
      <c r="V61" s="12">
        <f t="shared" si="4"/>
        <v>1.6500000000000001E-2</v>
      </c>
      <c r="W61" s="110">
        <f t="shared" si="5"/>
        <v>8.1500000000000003E-2</v>
      </c>
    </row>
    <row r="62" spans="1:23" x14ac:dyDescent="0.3">
      <c r="A62" s="129"/>
      <c r="B62" s="130"/>
      <c r="C62" s="130"/>
      <c r="D62" s="131"/>
      <c r="E62" s="130"/>
      <c r="F62" s="132"/>
      <c r="G62" s="132"/>
      <c r="H62" s="132"/>
      <c r="I62" s="132"/>
      <c r="J62" s="132"/>
      <c r="K62" s="132"/>
      <c r="L62" s="132"/>
      <c r="M62" s="132"/>
      <c r="N62" s="132"/>
      <c r="O62" s="132"/>
      <c r="P62" s="132"/>
      <c r="Q62" s="132"/>
      <c r="R62" s="132"/>
      <c r="S62" s="132"/>
      <c r="T62" s="133"/>
      <c r="U62" s="134"/>
      <c r="V62" s="134"/>
      <c r="W62" s="110"/>
    </row>
    <row r="63" spans="1:23" ht="24" x14ac:dyDescent="0.3">
      <c r="A63" s="125" t="s">
        <v>142</v>
      </c>
      <c r="B63" s="126"/>
      <c r="C63" s="126"/>
      <c r="D63" s="126"/>
      <c r="E63" s="126"/>
      <c r="F63" s="127"/>
      <c r="G63" s="127"/>
      <c r="H63" s="127"/>
      <c r="I63" s="127"/>
      <c r="J63" s="127"/>
      <c r="K63" s="127"/>
      <c r="L63" s="127"/>
      <c r="M63" s="127"/>
      <c r="N63" s="127"/>
      <c r="O63" s="127"/>
      <c r="P63" s="127"/>
      <c r="Q63" s="127"/>
      <c r="R63" s="127"/>
      <c r="S63" s="127"/>
      <c r="T63" s="128"/>
      <c r="U63" s="128"/>
      <c r="V63" s="128"/>
      <c r="W63" s="128"/>
    </row>
    <row r="64" spans="1:23" x14ac:dyDescent="0.3">
      <c r="A64" s="23" t="s">
        <v>143</v>
      </c>
      <c r="B64" s="24" t="s">
        <v>144</v>
      </c>
      <c r="C64" s="24" t="s">
        <v>145</v>
      </c>
      <c r="D64" s="25">
        <v>55000</v>
      </c>
      <c r="E64" s="24" t="s">
        <v>146</v>
      </c>
      <c r="F64" s="26">
        <v>0.06</v>
      </c>
      <c r="G64" s="26">
        <v>0</v>
      </c>
      <c r="H64" s="26">
        <v>0</v>
      </c>
      <c r="I64" s="26">
        <v>0</v>
      </c>
      <c r="J64" s="9">
        <v>0</v>
      </c>
      <c r="K64" s="26">
        <f t="shared" si="3"/>
        <v>0</v>
      </c>
      <c r="L64" s="26">
        <v>0</v>
      </c>
      <c r="M64" s="26">
        <v>0</v>
      </c>
      <c r="N64" s="26">
        <v>0</v>
      </c>
      <c r="O64" s="26">
        <v>0</v>
      </c>
      <c r="P64" s="26">
        <v>0</v>
      </c>
      <c r="Q64" s="26">
        <v>0</v>
      </c>
      <c r="R64" s="26">
        <v>0</v>
      </c>
      <c r="S64" s="26">
        <v>0</v>
      </c>
      <c r="T64" s="11">
        <v>0</v>
      </c>
      <c r="U64" s="12">
        <v>0</v>
      </c>
      <c r="V64" s="12">
        <f t="shared" si="4"/>
        <v>0</v>
      </c>
      <c r="W64" s="110">
        <f t="shared" si="5"/>
        <v>0.06</v>
      </c>
    </row>
    <row r="65" spans="1:23" x14ac:dyDescent="0.3">
      <c r="A65" s="18" t="s">
        <v>147</v>
      </c>
      <c r="B65" s="19" t="s">
        <v>144</v>
      </c>
      <c r="C65" s="19" t="s">
        <v>145</v>
      </c>
      <c r="D65" s="28">
        <v>42000</v>
      </c>
      <c r="E65" s="19" t="s">
        <v>146</v>
      </c>
      <c r="F65" s="21">
        <v>0.06</v>
      </c>
      <c r="G65" s="21">
        <v>0</v>
      </c>
      <c r="H65" s="21">
        <v>0</v>
      </c>
      <c r="I65" s="21">
        <v>0</v>
      </c>
      <c r="J65" s="9">
        <v>0</v>
      </c>
      <c r="K65" s="21">
        <f t="shared" si="3"/>
        <v>0</v>
      </c>
      <c r="L65" s="21">
        <v>0</v>
      </c>
      <c r="M65" s="21">
        <v>0</v>
      </c>
      <c r="N65" s="21">
        <v>0</v>
      </c>
      <c r="O65" s="21">
        <v>0</v>
      </c>
      <c r="P65" s="21">
        <v>0</v>
      </c>
      <c r="Q65" s="21">
        <v>0</v>
      </c>
      <c r="R65" s="21">
        <v>0</v>
      </c>
      <c r="S65" s="21">
        <v>0</v>
      </c>
      <c r="T65" s="11">
        <v>0</v>
      </c>
      <c r="U65" s="12">
        <v>0</v>
      </c>
      <c r="V65" s="12">
        <f t="shared" si="4"/>
        <v>0</v>
      </c>
      <c r="W65" s="110">
        <f t="shared" si="5"/>
        <v>0.06</v>
      </c>
    </row>
    <row r="66" spans="1:23" x14ac:dyDescent="0.3">
      <c r="A66" s="23" t="s">
        <v>148</v>
      </c>
      <c r="B66" s="24" t="s">
        <v>144</v>
      </c>
      <c r="C66" s="24" t="s">
        <v>145</v>
      </c>
      <c r="D66" s="25">
        <v>17000</v>
      </c>
      <c r="E66" s="24" t="s">
        <v>146</v>
      </c>
      <c r="F66" s="26">
        <v>0.06</v>
      </c>
      <c r="G66" s="26">
        <v>0</v>
      </c>
      <c r="H66" s="26">
        <v>0</v>
      </c>
      <c r="I66" s="26">
        <v>0</v>
      </c>
      <c r="J66" s="9">
        <v>0</v>
      </c>
      <c r="K66" s="26">
        <f t="shared" si="3"/>
        <v>0</v>
      </c>
      <c r="L66" s="26">
        <v>0</v>
      </c>
      <c r="M66" s="26">
        <v>0</v>
      </c>
      <c r="N66" s="26">
        <v>0</v>
      </c>
      <c r="O66" s="26">
        <v>0</v>
      </c>
      <c r="P66" s="26">
        <v>0</v>
      </c>
      <c r="Q66" s="26">
        <v>0</v>
      </c>
      <c r="R66" s="26">
        <v>0</v>
      </c>
      <c r="S66" s="26">
        <v>0</v>
      </c>
      <c r="T66" s="11">
        <v>0</v>
      </c>
      <c r="U66" s="12">
        <v>0</v>
      </c>
      <c r="V66" s="12">
        <f t="shared" si="4"/>
        <v>0</v>
      </c>
      <c r="W66" s="110">
        <f t="shared" si="5"/>
        <v>0.06</v>
      </c>
    </row>
    <row r="67" spans="1:23" x14ac:dyDescent="0.3">
      <c r="A67" s="18" t="s">
        <v>149</v>
      </c>
      <c r="B67" s="19" t="s">
        <v>144</v>
      </c>
      <c r="C67" s="19" t="s">
        <v>145</v>
      </c>
      <c r="D67" s="28">
        <v>10000</v>
      </c>
      <c r="E67" s="19" t="s">
        <v>146</v>
      </c>
      <c r="F67" s="21">
        <v>0.06</v>
      </c>
      <c r="G67" s="21">
        <v>0</v>
      </c>
      <c r="H67" s="21">
        <v>0</v>
      </c>
      <c r="I67" s="21">
        <v>0</v>
      </c>
      <c r="J67" s="9">
        <v>0</v>
      </c>
      <c r="K67" s="21">
        <f t="shared" si="3"/>
        <v>0</v>
      </c>
      <c r="L67" s="21">
        <v>0</v>
      </c>
      <c r="M67" s="21">
        <v>0</v>
      </c>
      <c r="N67" s="21">
        <v>0</v>
      </c>
      <c r="O67" s="21">
        <v>0</v>
      </c>
      <c r="P67" s="21">
        <v>0</v>
      </c>
      <c r="Q67" s="21">
        <v>0</v>
      </c>
      <c r="R67" s="21">
        <v>0</v>
      </c>
      <c r="S67" s="21">
        <v>0</v>
      </c>
      <c r="T67" s="11">
        <v>0</v>
      </c>
      <c r="U67" s="12">
        <v>0</v>
      </c>
      <c r="V67" s="12">
        <f t="shared" si="4"/>
        <v>0</v>
      </c>
      <c r="W67" s="110">
        <f t="shared" si="5"/>
        <v>0.06</v>
      </c>
    </row>
    <row r="68" spans="1:23" x14ac:dyDescent="0.3">
      <c r="A68" s="23" t="s">
        <v>150</v>
      </c>
      <c r="B68" s="24" t="s">
        <v>144</v>
      </c>
      <c r="C68" s="24" t="s">
        <v>151</v>
      </c>
      <c r="D68" s="25">
        <v>9500</v>
      </c>
      <c r="E68" s="24" t="s">
        <v>146</v>
      </c>
      <c r="F68" s="26">
        <v>0.06</v>
      </c>
      <c r="G68" s="26">
        <v>0.01</v>
      </c>
      <c r="H68" s="26">
        <v>0</v>
      </c>
      <c r="I68" s="26">
        <v>0</v>
      </c>
      <c r="J68" s="9">
        <v>0</v>
      </c>
      <c r="K68" s="26">
        <f t="shared" si="3"/>
        <v>0</v>
      </c>
      <c r="L68" s="26">
        <v>0</v>
      </c>
      <c r="M68" s="26">
        <v>0</v>
      </c>
      <c r="N68" s="26">
        <v>0</v>
      </c>
      <c r="O68" s="26">
        <v>0</v>
      </c>
      <c r="P68" s="26">
        <v>0</v>
      </c>
      <c r="Q68" s="26">
        <v>0</v>
      </c>
      <c r="R68" s="26">
        <v>0</v>
      </c>
      <c r="S68" s="26">
        <v>0</v>
      </c>
      <c r="T68" s="11">
        <v>0</v>
      </c>
      <c r="U68" s="12">
        <v>0</v>
      </c>
      <c r="V68" s="12">
        <f t="shared" si="4"/>
        <v>0.01</v>
      </c>
      <c r="W68" s="110">
        <f t="shared" si="5"/>
        <v>6.9999999999999993E-2</v>
      </c>
    </row>
    <row r="69" spans="1:23" x14ac:dyDescent="0.3">
      <c r="A69" s="18" t="s">
        <v>152</v>
      </c>
      <c r="B69" s="19" t="s">
        <v>144</v>
      </c>
      <c r="C69" s="19" t="s">
        <v>153</v>
      </c>
      <c r="D69" s="28">
        <v>26000</v>
      </c>
      <c r="E69" s="19" t="s">
        <v>146</v>
      </c>
      <c r="F69" s="21">
        <v>0.06</v>
      </c>
      <c r="G69" s="21">
        <v>0</v>
      </c>
      <c r="H69" s="21">
        <v>0</v>
      </c>
      <c r="I69" s="21">
        <v>0</v>
      </c>
      <c r="J69" s="9">
        <v>0</v>
      </c>
      <c r="K69" s="21">
        <f t="shared" si="3"/>
        <v>0</v>
      </c>
      <c r="L69" s="21">
        <v>0</v>
      </c>
      <c r="M69" s="21">
        <v>0</v>
      </c>
      <c r="N69" s="21">
        <v>0</v>
      </c>
      <c r="O69" s="21">
        <v>0</v>
      </c>
      <c r="P69" s="21">
        <v>0</v>
      </c>
      <c r="Q69" s="21">
        <v>0</v>
      </c>
      <c r="R69" s="21">
        <v>0</v>
      </c>
      <c r="S69" s="21">
        <v>0</v>
      </c>
      <c r="T69" s="11">
        <v>0</v>
      </c>
      <c r="U69" s="12">
        <v>0</v>
      </c>
      <c r="V69" s="12">
        <f t="shared" si="4"/>
        <v>0</v>
      </c>
      <c r="W69" s="110">
        <f t="shared" si="5"/>
        <v>0.06</v>
      </c>
    </row>
    <row r="70" spans="1:23" x14ac:dyDescent="0.3">
      <c r="A70" s="23" t="s">
        <v>154</v>
      </c>
      <c r="B70" s="24" t="s">
        <v>144</v>
      </c>
      <c r="C70" s="24" t="s">
        <v>155</v>
      </c>
      <c r="D70" s="25">
        <v>235000</v>
      </c>
      <c r="E70" s="24" t="s">
        <v>146</v>
      </c>
      <c r="F70" s="26">
        <v>0.06</v>
      </c>
      <c r="G70" s="26">
        <v>0</v>
      </c>
      <c r="H70" s="26">
        <v>0</v>
      </c>
      <c r="I70" s="26">
        <v>0</v>
      </c>
      <c r="J70" s="9">
        <v>0</v>
      </c>
      <c r="K70" s="26">
        <f t="shared" ref="K70" si="6">SUM(H70:J70)</f>
        <v>0</v>
      </c>
      <c r="L70" s="26">
        <v>0</v>
      </c>
      <c r="M70" s="26">
        <v>0</v>
      </c>
      <c r="N70" s="26">
        <v>0</v>
      </c>
      <c r="O70" s="26">
        <v>0</v>
      </c>
      <c r="P70" s="26">
        <v>0</v>
      </c>
      <c r="Q70" s="26">
        <v>0</v>
      </c>
      <c r="R70" s="26">
        <v>0</v>
      </c>
      <c r="S70" s="26">
        <v>0</v>
      </c>
      <c r="T70" s="11">
        <v>0</v>
      </c>
      <c r="U70" s="12">
        <v>0</v>
      </c>
      <c r="V70" s="12">
        <f t="shared" ref="V70" si="7">SUM(G70:J70)+SUM(L70:U70)</f>
        <v>0</v>
      </c>
      <c r="W70" s="110">
        <f t="shared" ref="W70" si="8">F70+V70</f>
        <v>0.06</v>
      </c>
    </row>
  </sheetData>
  <mergeCells count="4">
    <mergeCell ref="A1:T1"/>
    <mergeCell ref="A2:T2"/>
    <mergeCell ref="A3:T3"/>
    <mergeCell ref="A5:T5"/>
  </mergeCells>
  <pageMargins left="0.25" right="0.25" top="0.25" bottom="0.25" header="0.3" footer="0.3"/>
  <pageSetup paperSize="5" scale="54"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abSelected="1" topLeftCell="A14" workbookViewId="0">
      <selection activeCell="B25" sqref="B25"/>
    </sheetView>
  </sheetViews>
  <sheetFormatPr defaultColWidth="8.6640625" defaultRowHeight="14.4" x14ac:dyDescent="0.3"/>
  <cols>
    <col min="1" max="1" width="6.33203125" style="113" customWidth="1"/>
    <col min="2" max="2" width="25" customWidth="1"/>
    <col min="3" max="3" width="18" customWidth="1"/>
    <col min="4" max="4" width="14.5546875" customWidth="1"/>
    <col min="5" max="5" width="67.44140625" customWidth="1"/>
    <col min="6" max="6" width="45" customWidth="1"/>
    <col min="7" max="7" width="30" customWidth="1"/>
  </cols>
  <sheetData>
    <row r="1" spans="1:7" ht="13.8" customHeight="1" x14ac:dyDescent="0.3">
      <c r="A1" s="100" t="s">
        <v>158</v>
      </c>
      <c r="B1" s="100"/>
      <c r="C1" s="100"/>
      <c r="D1" s="100"/>
      <c r="E1" s="100"/>
      <c r="F1" s="100"/>
      <c r="G1" s="100"/>
    </row>
    <row r="2" spans="1:7" x14ac:dyDescent="0.3">
      <c r="A2" s="101" t="s">
        <v>159</v>
      </c>
      <c r="B2" s="101"/>
      <c r="C2" s="101"/>
      <c r="D2" s="101"/>
      <c r="E2" s="101"/>
      <c r="F2" s="101"/>
      <c r="G2" s="101"/>
    </row>
    <row r="3" spans="1:7" x14ac:dyDescent="0.3">
      <c r="A3" s="29"/>
      <c r="B3" s="29"/>
      <c r="C3" s="29"/>
      <c r="D3" s="29"/>
      <c r="E3" s="29"/>
      <c r="F3" s="29"/>
      <c r="G3" s="29"/>
    </row>
    <row r="4" spans="1:7" x14ac:dyDescent="0.3">
      <c r="A4" s="111" t="s">
        <v>160</v>
      </c>
      <c r="B4" s="4" t="s">
        <v>161</v>
      </c>
      <c r="C4" s="4" t="s">
        <v>162</v>
      </c>
      <c r="D4" s="4" t="s">
        <v>163</v>
      </c>
      <c r="E4" s="4" t="s">
        <v>164</v>
      </c>
      <c r="F4" s="4" t="s">
        <v>165</v>
      </c>
      <c r="G4" s="4" t="s">
        <v>166</v>
      </c>
    </row>
    <row r="5" spans="1:7" ht="76.8" customHeight="1" x14ac:dyDescent="0.3">
      <c r="A5" s="34" t="s">
        <v>167</v>
      </c>
      <c r="B5" s="30" t="s">
        <v>168</v>
      </c>
      <c r="C5" s="30" t="s">
        <v>146</v>
      </c>
      <c r="D5" s="30" t="s">
        <v>169</v>
      </c>
      <c r="E5" s="30" t="s">
        <v>170</v>
      </c>
      <c r="F5" s="30" t="s">
        <v>171</v>
      </c>
      <c r="G5" s="31" t="s">
        <v>172</v>
      </c>
    </row>
    <row r="6" spans="1:7" ht="44.4" customHeight="1" x14ac:dyDescent="0.3">
      <c r="A6" s="112" t="s">
        <v>173</v>
      </c>
      <c r="B6" s="32" t="s">
        <v>174</v>
      </c>
      <c r="C6" s="32" t="s">
        <v>175</v>
      </c>
      <c r="D6" s="32" t="s">
        <v>176</v>
      </c>
      <c r="E6" s="32" t="s">
        <v>177</v>
      </c>
      <c r="F6" s="32" t="s">
        <v>178</v>
      </c>
      <c r="G6" s="33" t="s">
        <v>179</v>
      </c>
    </row>
    <row r="7" spans="1:7" ht="82.8" customHeight="1" x14ac:dyDescent="0.3">
      <c r="A7" s="34" t="s">
        <v>180</v>
      </c>
      <c r="B7" s="34" t="s">
        <v>181</v>
      </c>
      <c r="C7" s="34" t="s">
        <v>182</v>
      </c>
      <c r="D7" s="34" t="s">
        <v>335</v>
      </c>
      <c r="E7" s="34" t="s">
        <v>336</v>
      </c>
      <c r="F7" s="34" t="s">
        <v>183</v>
      </c>
      <c r="G7" s="35" t="s">
        <v>337</v>
      </c>
    </row>
    <row r="8" spans="1:7" ht="44.4" customHeight="1" x14ac:dyDescent="0.3">
      <c r="A8" s="112" t="s">
        <v>184</v>
      </c>
      <c r="B8" s="32" t="s">
        <v>185</v>
      </c>
      <c r="C8" s="32" t="s">
        <v>186</v>
      </c>
      <c r="D8" s="32" t="s">
        <v>176</v>
      </c>
      <c r="E8" s="32" t="s">
        <v>187</v>
      </c>
      <c r="F8" s="32" t="s">
        <v>188</v>
      </c>
      <c r="G8" s="33" t="s">
        <v>189</v>
      </c>
    </row>
    <row r="9" spans="1:7" ht="44.4" customHeight="1" x14ac:dyDescent="0.3">
      <c r="A9" s="34" t="s">
        <v>190</v>
      </c>
      <c r="B9" s="30" t="s">
        <v>191</v>
      </c>
      <c r="C9" s="30" t="s">
        <v>192</v>
      </c>
      <c r="D9" s="30" t="s">
        <v>193</v>
      </c>
      <c r="E9" s="30" t="s">
        <v>194</v>
      </c>
      <c r="F9" s="30" t="s">
        <v>195</v>
      </c>
      <c r="G9" s="36" t="s">
        <v>196</v>
      </c>
    </row>
    <row r="10" spans="1:7" ht="44.4" customHeight="1" x14ac:dyDescent="0.3">
      <c r="A10" s="112" t="s">
        <v>197</v>
      </c>
      <c r="B10" s="32" t="s">
        <v>198</v>
      </c>
      <c r="C10" s="32" t="s">
        <v>199</v>
      </c>
      <c r="D10" s="32" t="s">
        <v>200</v>
      </c>
      <c r="E10" s="32" t="s">
        <v>201</v>
      </c>
      <c r="F10" s="32" t="s">
        <v>202</v>
      </c>
      <c r="G10" s="37" t="s">
        <v>203</v>
      </c>
    </row>
    <row r="11" spans="1:7" ht="44.4" customHeight="1" x14ac:dyDescent="0.3">
      <c r="A11" s="34" t="s">
        <v>204</v>
      </c>
      <c r="B11" s="30" t="s">
        <v>205</v>
      </c>
      <c r="C11" s="30" t="s">
        <v>206</v>
      </c>
      <c r="D11" s="30" t="s">
        <v>207</v>
      </c>
      <c r="E11" s="30" t="s">
        <v>208</v>
      </c>
      <c r="F11" s="30" t="s">
        <v>209</v>
      </c>
      <c r="G11" s="36" t="s">
        <v>210</v>
      </c>
    </row>
    <row r="12" spans="1:7" ht="44.4" customHeight="1" x14ac:dyDescent="0.3">
      <c r="A12" s="112" t="s">
        <v>211</v>
      </c>
      <c r="B12" s="32" t="s">
        <v>212</v>
      </c>
      <c r="C12" s="32" t="s">
        <v>213</v>
      </c>
      <c r="D12" s="32" t="s">
        <v>214</v>
      </c>
      <c r="E12" s="32" t="s">
        <v>215</v>
      </c>
      <c r="F12" s="32" t="s">
        <v>216</v>
      </c>
      <c r="G12" s="37" t="s">
        <v>217</v>
      </c>
    </row>
    <row r="13" spans="1:7" ht="44.4" customHeight="1" x14ac:dyDescent="0.3">
      <c r="A13" s="34" t="s">
        <v>218</v>
      </c>
      <c r="B13" s="30" t="s">
        <v>219</v>
      </c>
      <c r="C13" s="30" t="s">
        <v>220</v>
      </c>
      <c r="D13" s="30" t="s">
        <v>176</v>
      </c>
      <c r="E13" s="30" t="s">
        <v>221</v>
      </c>
      <c r="F13" s="30" t="s">
        <v>222</v>
      </c>
      <c r="G13" s="38" t="s">
        <v>223</v>
      </c>
    </row>
    <row r="14" spans="1:7" ht="44.4" customHeight="1" x14ac:dyDescent="0.3">
      <c r="A14" s="112" t="s">
        <v>224</v>
      </c>
      <c r="B14" s="32" t="s">
        <v>225</v>
      </c>
      <c r="C14" s="32" t="s">
        <v>226</v>
      </c>
      <c r="D14" s="32" t="s">
        <v>227</v>
      </c>
      <c r="E14" s="32" t="s">
        <v>228</v>
      </c>
      <c r="F14" s="32" t="s">
        <v>229</v>
      </c>
      <c r="G14" s="37" t="s">
        <v>230</v>
      </c>
    </row>
    <row r="15" spans="1:7" ht="44.4" customHeight="1" x14ac:dyDescent="0.3">
      <c r="A15" s="34" t="s">
        <v>231</v>
      </c>
      <c r="B15" s="30" t="s">
        <v>232</v>
      </c>
      <c r="C15" s="30" t="s">
        <v>233</v>
      </c>
      <c r="D15" s="30" t="s">
        <v>176</v>
      </c>
      <c r="E15" s="30" t="s">
        <v>234</v>
      </c>
      <c r="F15" s="30" t="s">
        <v>235</v>
      </c>
      <c r="G15" s="38" t="s">
        <v>189</v>
      </c>
    </row>
    <row r="16" spans="1:7" ht="127.2" customHeight="1" x14ac:dyDescent="0.3">
      <c r="A16" s="112" t="s">
        <v>236</v>
      </c>
      <c r="B16" s="32" t="s">
        <v>237</v>
      </c>
      <c r="C16" s="32" t="s">
        <v>146</v>
      </c>
      <c r="D16" s="32" t="s">
        <v>238</v>
      </c>
      <c r="E16" s="32" t="s">
        <v>338</v>
      </c>
      <c r="F16" s="32" t="s">
        <v>339</v>
      </c>
      <c r="G16" s="39" t="s">
        <v>340</v>
      </c>
    </row>
    <row r="17" spans="1:9" s="118" customFormat="1" ht="146.4" customHeight="1" x14ac:dyDescent="0.3">
      <c r="A17" s="116" t="s">
        <v>406</v>
      </c>
      <c r="B17" s="117" t="s">
        <v>239</v>
      </c>
      <c r="C17" s="117" t="s">
        <v>240</v>
      </c>
      <c r="D17" s="117" t="s">
        <v>341</v>
      </c>
      <c r="E17" s="117" t="s">
        <v>342</v>
      </c>
      <c r="F17" s="117" t="s">
        <v>241</v>
      </c>
      <c r="G17" s="117" t="s">
        <v>343</v>
      </c>
    </row>
    <row r="18" spans="1:9" ht="172.8" x14ac:dyDescent="0.3">
      <c r="A18" s="114" t="s">
        <v>412</v>
      </c>
      <c r="B18" s="86" t="s">
        <v>344</v>
      </c>
      <c r="C18" s="86" t="s">
        <v>345</v>
      </c>
      <c r="D18" s="86" t="s">
        <v>346</v>
      </c>
      <c r="E18" s="86" t="s">
        <v>347</v>
      </c>
      <c r="F18" s="86" t="s">
        <v>348</v>
      </c>
      <c r="G18" s="87" t="s">
        <v>349</v>
      </c>
    </row>
    <row r="19" spans="1:9" ht="43.2" x14ac:dyDescent="0.3">
      <c r="A19" s="87"/>
      <c r="B19" s="122" t="s">
        <v>411</v>
      </c>
      <c r="C19" s="122" t="s">
        <v>407</v>
      </c>
      <c r="D19" s="122" t="s">
        <v>408</v>
      </c>
      <c r="E19" s="122" t="s">
        <v>409</v>
      </c>
      <c r="F19" s="122" t="s">
        <v>410</v>
      </c>
      <c r="G19" s="87"/>
    </row>
    <row r="20" spans="1:9" x14ac:dyDescent="0.3">
      <c r="A20" s="87"/>
      <c r="B20" s="122" t="s">
        <v>11</v>
      </c>
      <c r="C20" s="123">
        <v>2E-3</v>
      </c>
      <c r="D20" s="123">
        <v>5.0000000000000001E-3</v>
      </c>
      <c r="E20" s="123">
        <v>3.0000000000000001E-3</v>
      </c>
      <c r="F20" s="122" t="s">
        <v>414</v>
      </c>
      <c r="G20" s="87"/>
    </row>
    <row r="21" spans="1:9" x14ac:dyDescent="0.3">
      <c r="A21" s="87"/>
      <c r="B21" s="122" t="s">
        <v>15</v>
      </c>
      <c r="C21" s="123">
        <v>2E-3</v>
      </c>
      <c r="D21" s="123">
        <v>5.0000000000000001E-3</v>
      </c>
      <c r="E21" s="123">
        <v>3.0000000000000001E-3</v>
      </c>
      <c r="F21" s="122" t="s">
        <v>414</v>
      </c>
      <c r="G21" s="87"/>
    </row>
    <row r="22" spans="1:9" ht="28.8" x14ac:dyDescent="0.3">
      <c r="A22" s="87"/>
      <c r="B22" s="122" t="s">
        <v>305</v>
      </c>
      <c r="C22" s="123">
        <v>2E-3</v>
      </c>
      <c r="D22" s="123">
        <v>4.0000000000000001E-3</v>
      </c>
      <c r="E22" s="123">
        <v>2E-3</v>
      </c>
      <c r="F22" s="123">
        <v>1E-3</v>
      </c>
      <c r="G22" s="87"/>
    </row>
    <row r="23" spans="1:9" x14ac:dyDescent="0.3">
      <c r="A23" s="87"/>
      <c r="B23" s="87"/>
      <c r="C23" s="87"/>
      <c r="D23" s="87"/>
      <c r="E23" s="87"/>
      <c r="F23" s="87"/>
      <c r="G23" s="87"/>
    </row>
    <row r="24" spans="1:9" ht="144" x14ac:dyDescent="0.3">
      <c r="A24" s="119" t="s">
        <v>413</v>
      </c>
      <c r="B24" s="124" t="s">
        <v>350</v>
      </c>
      <c r="C24" s="124" t="s">
        <v>351</v>
      </c>
      <c r="D24" s="124" t="s">
        <v>176</v>
      </c>
      <c r="E24" s="124" t="s">
        <v>352</v>
      </c>
      <c r="F24" s="124" t="s">
        <v>353</v>
      </c>
      <c r="G24" s="124" t="s">
        <v>354</v>
      </c>
      <c r="H24" s="121"/>
      <c r="I24" s="121"/>
    </row>
    <row r="25" spans="1:9" x14ac:dyDescent="0.3">
      <c r="A25" s="120"/>
      <c r="B25" s="120"/>
      <c r="C25" s="120"/>
      <c r="D25" s="120"/>
      <c r="E25" s="120"/>
      <c r="F25" s="120"/>
      <c r="G25" s="120"/>
      <c r="H25" s="121"/>
      <c r="I25" s="121"/>
    </row>
    <row r="26" spans="1:9" ht="17.399999999999999" customHeight="1" x14ac:dyDescent="0.3">
      <c r="A26" s="102" t="s">
        <v>242</v>
      </c>
      <c r="B26" s="102"/>
      <c r="C26" s="102"/>
      <c r="D26" s="102"/>
      <c r="E26" s="102"/>
      <c r="F26" s="102"/>
      <c r="G26" s="102"/>
    </row>
    <row r="27" spans="1:9" ht="172.8" customHeight="1" x14ac:dyDescent="0.3">
      <c r="A27" s="40"/>
      <c r="B27" s="40" t="s">
        <v>243</v>
      </c>
      <c r="C27" s="29"/>
      <c r="D27" s="29"/>
      <c r="E27" s="29"/>
      <c r="F27" s="29"/>
      <c r="G27" s="29"/>
    </row>
    <row r="29" spans="1:9" x14ac:dyDescent="0.3">
      <c r="A29" s="102" t="s">
        <v>244</v>
      </c>
      <c r="B29" s="102"/>
      <c r="C29" s="102"/>
      <c r="D29" s="102"/>
      <c r="E29" s="102"/>
      <c r="F29" s="102"/>
      <c r="G29" s="102"/>
    </row>
    <row r="30" spans="1:9" x14ac:dyDescent="0.3">
      <c r="A30" s="103" t="s">
        <v>245</v>
      </c>
      <c r="B30" s="103"/>
      <c r="C30" s="103"/>
      <c r="D30" s="103"/>
      <c r="E30" s="103"/>
      <c r="F30" s="103"/>
      <c r="G30" s="103"/>
    </row>
    <row r="31" spans="1:9" x14ac:dyDescent="0.3">
      <c r="A31" s="103" t="s">
        <v>246</v>
      </c>
      <c r="B31" s="103"/>
      <c r="C31" s="103"/>
      <c r="D31" s="103"/>
      <c r="E31" s="103"/>
      <c r="F31" s="103"/>
      <c r="G31" s="103"/>
    </row>
    <row r="32" spans="1:9" x14ac:dyDescent="0.3">
      <c r="A32" s="103" t="s">
        <v>247</v>
      </c>
      <c r="B32" s="103"/>
      <c r="C32" s="103"/>
      <c r="D32" s="103"/>
      <c r="E32" s="103"/>
      <c r="F32" s="103"/>
      <c r="G32" s="103"/>
    </row>
    <row r="33" spans="1:7" x14ac:dyDescent="0.3">
      <c r="A33" s="103" t="s">
        <v>248</v>
      </c>
      <c r="B33" s="103"/>
      <c r="C33" s="103"/>
      <c r="D33" s="103"/>
      <c r="E33" s="103"/>
      <c r="F33" s="103"/>
      <c r="G33" s="103"/>
    </row>
    <row r="34" spans="1:7" x14ac:dyDescent="0.3">
      <c r="A34" s="103" t="s">
        <v>249</v>
      </c>
      <c r="B34" s="103"/>
      <c r="C34" s="103"/>
      <c r="D34" s="103"/>
      <c r="E34" s="103"/>
      <c r="F34" s="103"/>
      <c r="G34" s="103"/>
    </row>
    <row r="35" spans="1:7" x14ac:dyDescent="0.3">
      <c r="A35" s="103" t="s">
        <v>250</v>
      </c>
      <c r="B35" s="103"/>
      <c r="C35" s="103"/>
      <c r="D35" s="103"/>
      <c r="E35" s="103"/>
      <c r="F35" s="103"/>
      <c r="G35" s="103"/>
    </row>
    <row r="36" spans="1:7" ht="52.2" x14ac:dyDescent="0.3">
      <c r="A36" s="84"/>
      <c r="B36" s="84" t="s">
        <v>251</v>
      </c>
      <c r="C36" s="29"/>
      <c r="D36" s="29"/>
      <c r="E36" s="29"/>
      <c r="F36" s="29"/>
      <c r="G36" s="29"/>
    </row>
    <row r="38" spans="1:7" ht="115.2" x14ac:dyDescent="0.3">
      <c r="A38" s="115" t="s">
        <v>355</v>
      </c>
      <c r="B38" s="115" t="s">
        <v>356</v>
      </c>
      <c r="C38" s="115"/>
      <c r="D38" s="115"/>
      <c r="E38" s="115" t="s">
        <v>357</v>
      </c>
      <c r="F38" s="91" t="s">
        <v>358</v>
      </c>
      <c r="G38" s="91" t="s">
        <v>359</v>
      </c>
    </row>
  </sheetData>
  <mergeCells count="10">
    <mergeCell ref="A35:G35"/>
    <mergeCell ref="A30:G30"/>
    <mergeCell ref="A31:G31"/>
    <mergeCell ref="A32:G32"/>
    <mergeCell ref="A33:G33"/>
    <mergeCell ref="A34:G34"/>
    <mergeCell ref="A1:G1"/>
    <mergeCell ref="A2:G2"/>
    <mergeCell ref="A26:G26"/>
    <mergeCell ref="A29:G29"/>
  </mergeCells>
  <pageMargins left="0.25" right="0.25" top="0.25" bottom="0.25" header="0.3" footer="0.3"/>
  <pageSetup paperSize="5"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8"/>
  <sheetViews>
    <sheetView workbookViewId="0"/>
  </sheetViews>
  <sheetFormatPr defaultColWidth="8.6640625" defaultRowHeight="14.4" x14ac:dyDescent="0.3"/>
  <cols>
    <col min="1" max="1" width="28" customWidth="1"/>
    <col min="2" max="2" width="6" customWidth="1"/>
    <col min="3" max="3" width="14" customWidth="1"/>
    <col min="4" max="4" width="11" customWidth="1"/>
    <col min="5" max="5" width="7" customWidth="1"/>
    <col min="6" max="6" width="8" customWidth="1"/>
    <col min="7" max="8" width="9" customWidth="1"/>
    <col min="9" max="9" width="10.77734375" customWidth="1"/>
    <col min="10" max="10" width="9" customWidth="1"/>
    <col min="11" max="14" width="8" customWidth="1"/>
    <col min="15" max="15" width="10.77734375" customWidth="1"/>
    <col min="16" max="16" width="9" customWidth="1"/>
    <col min="17" max="18" width="8" customWidth="1"/>
    <col min="19" max="19" width="9" customWidth="1"/>
    <col min="20" max="20" width="10" customWidth="1"/>
  </cols>
  <sheetData>
    <row r="1" spans="1:21" ht="13.8" customHeight="1" x14ac:dyDescent="0.3">
      <c r="A1" s="94" t="s">
        <v>0</v>
      </c>
      <c r="B1" s="94"/>
      <c r="C1" s="94"/>
      <c r="D1" s="94"/>
      <c r="E1" s="94"/>
      <c r="F1" s="94"/>
      <c r="G1" s="94"/>
      <c r="H1" s="94"/>
      <c r="I1" s="94"/>
      <c r="J1" s="94"/>
      <c r="K1" s="94"/>
      <c r="L1" s="94"/>
      <c r="M1" s="94"/>
      <c r="N1" s="94"/>
      <c r="O1" s="94"/>
      <c r="P1" s="94"/>
      <c r="Q1" s="94"/>
      <c r="R1" s="94"/>
      <c r="S1" s="94"/>
      <c r="T1" s="94"/>
    </row>
    <row r="2" spans="1:21" x14ac:dyDescent="0.3">
      <c r="A2" s="96" t="s">
        <v>1</v>
      </c>
      <c r="B2" s="96"/>
      <c r="C2" s="96"/>
      <c r="D2" s="96"/>
      <c r="E2" s="96"/>
      <c r="F2" s="96"/>
      <c r="G2" s="96"/>
      <c r="H2" s="96"/>
      <c r="I2" s="96"/>
      <c r="J2" s="96"/>
      <c r="K2" s="96"/>
      <c r="L2" s="96"/>
      <c r="M2" s="96"/>
      <c r="N2" s="96"/>
      <c r="O2" s="96"/>
      <c r="P2" s="96"/>
      <c r="Q2" s="96"/>
      <c r="R2" s="96"/>
      <c r="S2" s="96"/>
      <c r="T2" s="96"/>
    </row>
    <row r="3" spans="1:21" ht="15" customHeight="1" x14ac:dyDescent="0.3">
      <c r="A3" s="97" t="s">
        <v>252</v>
      </c>
      <c r="B3" s="97"/>
      <c r="C3" s="97"/>
      <c r="D3" s="97"/>
      <c r="E3" s="97"/>
      <c r="F3" s="97"/>
      <c r="G3" s="97"/>
      <c r="H3" s="97"/>
      <c r="I3" s="97"/>
      <c r="J3" s="97"/>
      <c r="K3" s="97"/>
      <c r="L3" s="97"/>
      <c r="M3" s="97"/>
      <c r="N3" s="97"/>
      <c r="O3" s="97"/>
      <c r="P3" s="97"/>
      <c r="Q3" s="97"/>
      <c r="R3" s="97"/>
      <c r="S3" s="97"/>
      <c r="T3" s="97"/>
      <c r="U3" s="29"/>
    </row>
    <row r="4" spans="1:21" ht="45.6" customHeight="1" x14ac:dyDescent="0.3">
      <c r="A4" s="1" t="s">
        <v>2</v>
      </c>
      <c r="B4" s="1" t="s">
        <v>3</v>
      </c>
      <c r="C4" s="1" t="s">
        <v>4</v>
      </c>
      <c r="D4" s="2" t="s">
        <v>5</v>
      </c>
      <c r="E4" s="1" t="s">
        <v>6</v>
      </c>
      <c r="F4" s="4" t="s">
        <v>253</v>
      </c>
      <c r="G4" s="41" t="s">
        <v>254</v>
      </c>
      <c r="H4" s="41" t="s">
        <v>255</v>
      </c>
      <c r="I4" s="41" t="s">
        <v>256</v>
      </c>
      <c r="J4" s="41" t="s">
        <v>257</v>
      </c>
      <c r="K4" s="41" t="s">
        <v>258</v>
      </c>
      <c r="L4" s="41" t="s">
        <v>259</v>
      </c>
      <c r="M4" s="41" t="s">
        <v>260</v>
      </c>
      <c r="N4" s="41" t="s">
        <v>261</v>
      </c>
      <c r="O4" s="41" t="s">
        <v>262</v>
      </c>
      <c r="P4" s="41" t="s">
        <v>263</v>
      </c>
      <c r="Q4" s="41" t="s">
        <v>264</v>
      </c>
      <c r="R4" s="42" t="s">
        <v>265</v>
      </c>
      <c r="S4" s="4" t="s">
        <v>266</v>
      </c>
      <c r="T4" s="4" t="s">
        <v>267</v>
      </c>
    </row>
    <row r="5" spans="1:21" ht="9.6" customHeight="1" x14ac:dyDescent="0.3">
      <c r="A5" s="98" t="s">
        <v>10</v>
      </c>
      <c r="B5" s="98"/>
      <c r="C5" s="98"/>
      <c r="D5" s="98"/>
      <c r="E5" s="98"/>
      <c r="F5" s="98"/>
      <c r="G5" s="98"/>
      <c r="H5" s="98"/>
      <c r="I5" s="98"/>
      <c r="J5" s="98"/>
      <c r="K5" s="98"/>
      <c r="L5" s="98"/>
      <c r="M5" s="98"/>
      <c r="N5" s="98"/>
      <c r="O5" s="98"/>
      <c r="P5" s="98"/>
      <c r="Q5" s="98"/>
      <c r="R5" s="98"/>
      <c r="S5" s="98"/>
      <c r="T5" s="98"/>
    </row>
    <row r="6" spans="1:21" x14ac:dyDescent="0.3">
      <c r="A6" s="5" t="s">
        <v>11</v>
      </c>
      <c r="B6" s="6" t="s">
        <v>12</v>
      </c>
      <c r="C6" s="6" t="s">
        <v>13</v>
      </c>
      <c r="D6" s="7">
        <v>230609</v>
      </c>
      <c r="E6" s="6" t="s">
        <v>14</v>
      </c>
      <c r="F6" s="8">
        <v>6.5000000000000002E-2</v>
      </c>
      <c r="G6" s="8">
        <v>8.5000000000000006E-3</v>
      </c>
      <c r="H6" s="8">
        <v>1E-3</v>
      </c>
      <c r="I6" s="8">
        <v>1E-3</v>
      </c>
      <c r="J6" s="8">
        <v>1E-3</v>
      </c>
      <c r="K6" s="8">
        <v>2E-3</v>
      </c>
      <c r="L6" s="8">
        <v>8.0000000000000002E-3</v>
      </c>
      <c r="M6" s="10">
        <v>0</v>
      </c>
      <c r="N6" s="10">
        <v>0</v>
      </c>
      <c r="O6" s="8">
        <v>1E-3</v>
      </c>
      <c r="P6" s="8">
        <v>1E-3</v>
      </c>
      <c r="Q6" s="8">
        <v>1E-3</v>
      </c>
      <c r="R6" s="8">
        <v>1.5E-3</v>
      </c>
      <c r="S6" s="11">
        <f t="shared" ref="S6:S13" si="0">SUM(G6:R6)</f>
        <v>2.6000000000000009E-2</v>
      </c>
      <c r="T6" s="12">
        <f t="shared" ref="T6:T13" si="1">F6+S6</f>
        <v>9.1000000000000011E-2</v>
      </c>
    </row>
    <row r="7" spans="1:21" x14ac:dyDescent="0.3">
      <c r="A7" s="5" t="s">
        <v>15</v>
      </c>
      <c r="B7" s="6" t="s">
        <v>12</v>
      </c>
      <c r="C7" s="6" t="s">
        <v>13</v>
      </c>
      <c r="D7" s="7">
        <v>108267</v>
      </c>
      <c r="E7" s="6" t="s">
        <v>16</v>
      </c>
      <c r="F7" s="8">
        <v>6.5000000000000002E-2</v>
      </c>
      <c r="G7" s="8">
        <v>8.5000000000000006E-3</v>
      </c>
      <c r="H7" s="8">
        <v>1E-3</v>
      </c>
      <c r="I7" s="8">
        <v>1E-3</v>
      </c>
      <c r="J7" s="8">
        <v>1E-3</v>
      </c>
      <c r="K7" s="8">
        <v>2E-3</v>
      </c>
      <c r="L7" s="8">
        <v>8.0000000000000002E-3</v>
      </c>
      <c r="M7" s="10">
        <v>0</v>
      </c>
      <c r="N7" s="10">
        <v>0</v>
      </c>
      <c r="O7" s="10">
        <v>0</v>
      </c>
      <c r="P7" s="10">
        <v>0</v>
      </c>
      <c r="Q7" s="8">
        <v>1E-3</v>
      </c>
      <c r="R7" s="8">
        <v>1.5E-3</v>
      </c>
      <c r="S7" s="11">
        <f t="shared" si="0"/>
        <v>2.4000000000000007E-2</v>
      </c>
      <c r="T7" s="12">
        <f t="shared" si="1"/>
        <v>8.900000000000001E-2</v>
      </c>
    </row>
    <row r="8" spans="1:21" x14ac:dyDescent="0.3">
      <c r="A8" s="5" t="s">
        <v>17</v>
      </c>
      <c r="B8" s="6" t="s">
        <v>12</v>
      </c>
      <c r="C8" s="6" t="s">
        <v>13</v>
      </c>
      <c r="D8" s="7">
        <v>50000</v>
      </c>
      <c r="E8" s="6" t="s">
        <v>18</v>
      </c>
      <c r="F8" s="8">
        <v>6.5000000000000002E-2</v>
      </c>
      <c r="G8" s="8">
        <v>6.4999999999999997E-3</v>
      </c>
      <c r="H8" s="8">
        <v>1E-3</v>
      </c>
      <c r="I8" s="10">
        <v>0</v>
      </c>
      <c r="J8" s="8">
        <v>1E-3</v>
      </c>
      <c r="K8" s="8">
        <v>2E-3</v>
      </c>
      <c r="L8" s="8">
        <v>8.0000000000000002E-3</v>
      </c>
      <c r="M8" s="10">
        <v>0</v>
      </c>
      <c r="N8" s="10">
        <v>0</v>
      </c>
      <c r="O8" s="10">
        <v>0</v>
      </c>
      <c r="P8" s="10">
        <v>0</v>
      </c>
      <c r="Q8" s="8">
        <v>1E-3</v>
      </c>
      <c r="R8" s="8">
        <v>5.0000000000000001E-4</v>
      </c>
      <c r="S8" s="11">
        <f t="shared" si="0"/>
        <v>2.0000000000000004E-2</v>
      </c>
      <c r="T8" s="12">
        <f t="shared" si="1"/>
        <v>8.5000000000000006E-2</v>
      </c>
    </row>
    <row r="9" spans="1:21" ht="18" customHeight="1" x14ac:dyDescent="0.3">
      <c r="A9" s="5" t="s">
        <v>19</v>
      </c>
      <c r="B9" s="6" t="s">
        <v>12</v>
      </c>
      <c r="C9" s="6" t="s">
        <v>13</v>
      </c>
      <c r="D9" s="7">
        <v>30000</v>
      </c>
      <c r="E9" s="6" t="s">
        <v>20</v>
      </c>
      <c r="F9" s="8">
        <v>6.5000000000000002E-2</v>
      </c>
      <c r="G9" s="8">
        <v>6.4999999999999997E-3</v>
      </c>
      <c r="H9" s="8">
        <v>1E-3</v>
      </c>
      <c r="I9" s="10">
        <v>0</v>
      </c>
      <c r="J9" s="8">
        <v>1E-3</v>
      </c>
      <c r="K9" s="8">
        <v>2E-3</v>
      </c>
      <c r="L9" s="10">
        <v>0</v>
      </c>
      <c r="M9" s="10">
        <v>0</v>
      </c>
      <c r="N9" s="10">
        <v>0</v>
      </c>
      <c r="O9" s="10">
        <v>0</v>
      </c>
      <c r="P9" s="10">
        <v>0</v>
      </c>
      <c r="Q9" s="8">
        <v>1E-3</v>
      </c>
      <c r="R9" s="8">
        <v>5.0000000000000001E-4</v>
      </c>
      <c r="S9" s="11">
        <f t="shared" si="0"/>
        <v>1.2E-2</v>
      </c>
      <c r="T9" s="12">
        <f t="shared" si="1"/>
        <v>7.6999999999999999E-2</v>
      </c>
    </row>
    <row r="10" spans="1:21" x14ac:dyDescent="0.3">
      <c r="A10" s="5" t="s">
        <v>21</v>
      </c>
      <c r="B10" s="6" t="s">
        <v>12</v>
      </c>
      <c r="C10" s="6" t="s">
        <v>13</v>
      </c>
      <c r="D10" s="7">
        <v>13200</v>
      </c>
      <c r="E10" s="6" t="s">
        <v>22</v>
      </c>
      <c r="F10" s="8">
        <v>6.5000000000000002E-2</v>
      </c>
      <c r="G10" s="8">
        <v>8.5000000000000006E-3</v>
      </c>
      <c r="H10" s="8">
        <v>1E-3</v>
      </c>
      <c r="I10" s="10">
        <v>0</v>
      </c>
      <c r="J10" s="8">
        <v>1E-3</v>
      </c>
      <c r="K10" s="8">
        <v>2E-3</v>
      </c>
      <c r="L10" s="8">
        <v>8.0000000000000002E-3</v>
      </c>
      <c r="M10" s="10">
        <v>0</v>
      </c>
      <c r="N10" s="10">
        <v>0</v>
      </c>
      <c r="O10" s="10">
        <v>0</v>
      </c>
      <c r="P10" s="10">
        <v>0</v>
      </c>
      <c r="Q10" s="8">
        <v>1E-3</v>
      </c>
      <c r="R10" s="10">
        <v>0</v>
      </c>
      <c r="S10" s="11">
        <f t="shared" si="0"/>
        <v>2.1500000000000005E-2</v>
      </c>
      <c r="T10" s="12">
        <f t="shared" si="1"/>
        <v>8.6500000000000007E-2</v>
      </c>
    </row>
    <row r="11" spans="1:21" x14ac:dyDescent="0.3">
      <c r="A11" s="5" t="s">
        <v>23</v>
      </c>
      <c r="B11" s="6" t="s">
        <v>12</v>
      </c>
      <c r="C11" s="6" t="s">
        <v>13</v>
      </c>
      <c r="D11" s="7">
        <v>11500</v>
      </c>
      <c r="E11" s="6" t="s">
        <v>24</v>
      </c>
      <c r="F11" s="8">
        <v>6.5000000000000002E-2</v>
      </c>
      <c r="G11" s="8">
        <v>8.5000000000000006E-3</v>
      </c>
      <c r="H11" s="8">
        <v>1E-3</v>
      </c>
      <c r="I11" s="8">
        <v>1E-3</v>
      </c>
      <c r="J11" s="8">
        <v>1E-3</v>
      </c>
      <c r="K11" s="8">
        <v>2E-3</v>
      </c>
      <c r="L11" s="8">
        <v>8.0000000000000002E-3</v>
      </c>
      <c r="M11" s="10">
        <v>0</v>
      </c>
      <c r="N11" s="10">
        <v>0</v>
      </c>
      <c r="O11" s="10">
        <v>0</v>
      </c>
      <c r="P11" s="10">
        <v>0</v>
      </c>
      <c r="Q11" s="8">
        <v>1E-3</v>
      </c>
      <c r="R11" s="10">
        <v>0</v>
      </c>
      <c r="S11" s="11">
        <f t="shared" si="0"/>
        <v>2.2500000000000006E-2</v>
      </c>
      <c r="T11" s="12">
        <f t="shared" si="1"/>
        <v>8.7500000000000008E-2</v>
      </c>
    </row>
    <row r="12" spans="1:21" x14ac:dyDescent="0.3">
      <c r="A12" s="5" t="s">
        <v>25</v>
      </c>
      <c r="B12" s="6" t="s">
        <v>12</v>
      </c>
      <c r="C12" s="6" t="s">
        <v>13</v>
      </c>
      <c r="D12" s="7">
        <v>13500</v>
      </c>
      <c r="E12" s="6" t="s">
        <v>26</v>
      </c>
      <c r="F12" s="8">
        <v>6.5000000000000002E-2</v>
      </c>
      <c r="G12" s="8">
        <v>8.5000000000000006E-3</v>
      </c>
      <c r="H12" s="8">
        <v>1E-3</v>
      </c>
      <c r="I12" s="10">
        <v>0</v>
      </c>
      <c r="J12" s="8">
        <v>1E-3</v>
      </c>
      <c r="K12" s="8">
        <v>2E-3</v>
      </c>
      <c r="L12" s="8">
        <v>8.0000000000000002E-3</v>
      </c>
      <c r="M12" s="10">
        <v>0</v>
      </c>
      <c r="N12" s="10">
        <v>0</v>
      </c>
      <c r="O12" s="10">
        <v>0</v>
      </c>
      <c r="P12" s="10">
        <v>0</v>
      </c>
      <c r="Q12" s="8">
        <v>1E-3</v>
      </c>
      <c r="R12" s="10">
        <v>0</v>
      </c>
      <c r="S12" s="11">
        <f t="shared" si="0"/>
        <v>2.1500000000000005E-2</v>
      </c>
      <c r="T12" s="12">
        <f t="shared" si="1"/>
        <v>8.6500000000000007E-2</v>
      </c>
    </row>
    <row r="13" spans="1:21" x14ac:dyDescent="0.3">
      <c r="A13" s="5" t="s">
        <v>27</v>
      </c>
      <c r="B13" s="6" t="s">
        <v>12</v>
      </c>
      <c r="C13" s="6" t="s">
        <v>13</v>
      </c>
      <c r="D13" s="7">
        <v>5280</v>
      </c>
      <c r="E13" s="6" t="s">
        <v>28</v>
      </c>
      <c r="F13" s="8">
        <v>6.5000000000000002E-2</v>
      </c>
      <c r="G13" s="8">
        <v>8.5000000000000006E-3</v>
      </c>
      <c r="H13" s="8">
        <v>1E-3</v>
      </c>
      <c r="I13" s="10">
        <v>0</v>
      </c>
      <c r="J13" s="8">
        <v>1E-3</v>
      </c>
      <c r="K13" s="8">
        <v>2E-3</v>
      </c>
      <c r="L13" s="8">
        <v>8.0000000000000002E-3</v>
      </c>
      <c r="M13" s="10">
        <v>0</v>
      </c>
      <c r="N13" s="10">
        <v>0</v>
      </c>
      <c r="O13" s="10">
        <v>0</v>
      </c>
      <c r="P13" s="10">
        <v>0</v>
      </c>
      <c r="Q13" s="10">
        <v>0</v>
      </c>
      <c r="R13" s="10">
        <v>0</v>
      </c>
      <c r="S13" s="11">
        <f t="shared" si="0"/>
        <v>2.0500000000000004E-2</v>
      </c>
      <c r="T13" s="12">
        <f t="shared" si="1"/>
        <v>8.5500000000000007E-2</v>
      </c>
    </row>
    <row r="14" spans="1:21" x14ac:dyDescent="0.3">
      <c r="A14" s="43"/>
      <c r="B14" s="44"/>
      <c r="C14" s="44"/>
      <c r="D14" s="45"/>
      <c r="E14" s="44"/>
      <c r="F14" s="46"/>
      <c r="G14" s="46"/>
      <c r="H14" s="46"/>
      <c r="I14" s="47"/>
      <c r="J14" s="46"/>
      <c r="K14" s="46"/>
      <c r="L14" s="46"/>
      <c r="M14" s="47"/>
      <c r="N14" s="47"/>
      <c r="O14" s="47"/>
      <c r="P14" s="47"/>
      <c r="Q14" s="47"/>
      <c r="R14" s="47"/>
      <c r="S14" s="48"/>
      <c r="T14" s="49"/>
    </row>
    <row r="15" spans="1:21" ht="9.6" customHeight="1" x14ac:dyDescent="0.3">
      <c r="A15" s="99" t="s">
        <v>142</v>
      </c>
      <c r="B15" s="99"/>
      <c r="C15" s="99"/>
      <c r="D15" s="99"/>
      <c r="E15" s="99"/>
      <c r="F15" s="99"/>
      <c r="G15" s="99"/>
      <c r="H15" s="99"/>
      <c r="I15" s="99"/>
      <c r="J15" s="99"/>
      <c r="K15" s="99"/>
      <c r="L15" s="99"/>
      <c r="M15" s="99"/>
      <c r="N15" s="99"/>
      <c r="O15" s="99"/>
      <c r="P15" s="99"/>
      <c r="Q15" s="99"/>
      <c r="R15" s="99"/>
      <c r="S15" s="99"/>
      <c r="T15" s="99"/>
    </row>
    <row r="16" spans="1:21" x14ac:dyDescent="0.3">
      <c r="A16" s="23" t="s">
        <v>143</v>
      </c>
      <c r="B16" s="24" t="s">
        <v>144</v>
      </c>
      <c r="C16" s="24" t="s">
        <v>145</v>
      </c>
      <c r="D16" s="25">
        <v>55000</v>
      </c>
      <c r="E16" s="24" t="s">
        <v>146</v>
      </c>
      <c r="F16" s="26">
        <v>0.06</v>
      </c>
      <c r="G16" s="27">
        <v>0</v>
      </c>
      <c r="H16" s="27">
        <v>0</v>
      </c>
      <c r="I16" s="27">
        <v>0</v>
      </c>
      <c r="J16" s="27">
        <v>0</v>
      </c>
      <c r="K16" s="27">
        <v>0</v>
      </c>
      <c r="L16" s="27">
        <v>0</v>
      </c>
      <c r="M16" s="27">
        <v>0</v>
      </c>
      <c r="N16" s="27">
        <v>0</v>
      </c>
      <c r="O16" s="27">
        <v>0</v>
      </c>
      <c r="P16" s="27">
        <v>0</v>
      </c>
      <c r="Q16" s="27">
        <v>0</v>
      </c>
      <c r="R16" s="27">
        <v>0</v>
      </c>
      <c r="S16" s="11">
        <f t="shared" ref="S16:S22" si="2">SUM(G16:R16)</f>
        <v>0</v>
      </c>
      <c r="T16" s="12">
        <f t="shared" ref="T16:T22" si="3">F16+S16</f>
        <v>0.06</v>
      </c>
    </row>
    <row r="17" spans="1:20" x14ac:dyDescent="0.3">
      <c r="A17" s="18" t="s">
        <v>147</v>
      </c>
      <c r="B17" s="19" t="s">
        <v>144</v>
      </c>
      <c r="C17" s="19" t="s">
        <v>145</v>
      </c>
      <c r="D17" s="28">
        <v>42000</v>
      </c>
      <c r="E17" s="19" t="s">
        <v>146</v>
      </c>
      <c r="F17" s="21">
        <v>0.06</v>
      </c>
      <c r="G17" s="22">
        <v>0</v>
      </c>
      <c r="H17" s="22">
        <v>0</v>
      </c>
      <c r="I17" s="22">
        <v>0</v>
      </c>
      <c r="J17" s="22">
        <v>0</v>
      </c>
      <c r="K17" s="22">
        <v>0</v>
      </c>
      <c r="L17" s="22">
        <v>0</v>
      </c>
      <c r="M17" s="22">
        <v>0</v>
      </c>
      <c r="N17" s="22">
        <v>0</v>
      </c>
      <c r="O17" s="22">
        <v>0</v>
      </c>
      <c r="P17" s="22">
        <v>0</v>
      </c>
      <c r="Q17" s="22">
        <v>0</v>
      </c>
      <c r="R17" s="22">
        <v>0</v>
      </c>
      <c r="S17" s="11">
        <f t="shared" si="2"/>
        <v>0</v>
      </c>
      <c r="T17" s="12">
        <f t="shared" si="3"/>
        <v>0.06</v>
      </c>
    </row>
    <row r="18" spans="1:20" x14ac:dyDescent="0.3">
      <c r="A18" s="23" t="s">
        <v>148</v>
      </c>
      <c r="B18" s="24" t="s">
        <v>144</v>
      </c>
      <c r="C18" s="24" t="s">
        <v>145</v>
      </c>
      <c r="D18" s="25">
        <v>17000</v>
      </c>
      <c r="E18" s="24" t="s">
        <v>146</v>
      </c>
      <c r="F18" s="26">
        <v>0.06</v>
      </c>
      <c r="G18" s="27">
        <v>0</v>
      </c>
      <c r="H18" s="27">
        <v>0</v>
      </c>
      <c r="I18" s="27">
        <v>0</v>
      </c>
      <c r="J18" s="27">
        <v>0</v>
      </c>
      <c r="K18" s="27">
        <v>0</v>
      </c>
      <c r="L18" s="27">
        <v>0</v>
      </c>
      <c r="M18" s="27">
        <v>0</v>
      </c>
      <c r="N18" s="27">
        <v>0</v>
      </c>
      <c r="O18" s="27">
        <v>0</v>
      </c>
      <c r="P18" s="27">
        <v>0</v>
      </c>
      <c r="Q18" s="27">
        <v>0</v>
      </c>
      <c r="R18" s="27">
        <v>0</v>
      </c>
      <c r="S18" s="11">
        <f t="shared" si="2"/>
        <v>0</v>
      </c>
      <c r="T18" s="12">
        <f t="shared" si="3"/>
        <v>0.06</v>
      </c>
    </row>
    <row r="19" spans="1:20" x14ac:dyDescent="0.3">
      <c r="A19" s="18" t="s">
        <v>149</v>
      </c>
      <c r="B19" s="19" t="s">
        <v>144</v>
      </c>
      <c r="C19" s="19" t="s">
        <v>145</v>
      </c>
      <c r="D19" s="28">
        <v>10000</v>
      </c>
      <c r="E19" s="19" t="s">
        <v>146</v>
      </c>
      <c r="F19" s="21">
        <v>0.06</v>
      </c>
      <c r="G19" s="22">
        <v>0</v>
      </c>
      <c r="H19" s="22">
        <v>0</v>
      </c>
      <c r="I19" s="22">
        <v>0</v>
      </c>
      <c r="J19" s="22">
        <v>0</v>
      </c>
      <c r="K19" s="22">
        <v>0</v>
      </c>
      <c r="L19" s="22">
        <v>0</v>
      </c>
      <c r="M19" s="22">
        <v>0</v>
      </c>
      <c r="N19" s="22">
        <v>0</v>
      </c>
      <c r="O19" s="22">
        <v>0</v>
      </c>
      <c r="P19" s="22">
        <v>0</v>
      </c>
      <c r="Q19" s="22">
        <v>0</v>
      </c>
      <c r="R19" s="22">
        <v>0</v>
      </c>
      <c r="S19" s="11">
        <f t="shared" si="2"/>
        <v>0</v>
      </c>
      <c r="T19" s="12">
        <f t="shared" si="3"/>
        <v>0.06</v>
      </c>
    </row>
    <row r="20" spans="1:20" x14ac:dyDescent="0.3">
      <c r="A20" s="23" t="s">
        <v>150</v>
      </c>
      <c r="B20" s="24" t="s">
        <v>144</v>
      </c>
      <c r="C20" s="24" t="s">
        <v>151</v>
      </c>
      <c r="D20" s="25">
        <v>9500</v>
      </c>
      <c r="E20" s="24" t="s">
        <v>146</v>
      </c>
      <c r="F20" s="26">
        <v>0.06</v>
      </c>
      <c r="G20" s="26">
        <v>0.01</v>
      </c>
      <c r="H20" s="27">
        <v>0</v>
      </c>
      <c r="I20" s="27">
        <v>0</v>
      </c>
      <c r="J20" s="27">
        <v>0</v>
      </c>
      <c r="K20" s="27">
        <v>0</v>
      </c>
      <c r="L20" s="27">
        <v>0</v>
      </c>
      <c r="M20" s="27">
        <v>0</v>
      </c>
      <c r="N20" s="27">
        <v>0</v>
      </c>
      <c r="O20" s="27">
        <v>0</v>
      </c>
      <c r="P20" s="27">
        <v>0</v>
      </c>
      <c r="Q20" s="27">
        <v>0</v>
      </c>
      <c r="R20" s="27">
        <v>0</v>
      </c>
      <c r="S20" s="11">
        <f t="shared" si="2"/>
        <v>0.01</v>
      </c>
      <c r="T20" s="12">
        <f t="shared" si="3"/>
        <v>6.9999999999999993E-2</v>
      </c>
    </row>
    <row r="21" spans="1:20" x14ac:dyDescent="0.3">
      <c r="A21" s="18" t="s">
        <v>152</v>
      </c>
      <c r="B21" s="19" t="s">
        <v>144</v>
      </c>
      <c r="C21" s="19" t="s">
        <v>153</v>
      </c>
      <c r="D21" s="28">
        <v>26000</v>
      </c>
      <c r="E21" s="19" t="s">
        <v>146</v>
      </c>
      <c r="F21" s="21">
        <v>0.06</v>
      </c>
      <c r="G21" s="22">
        <v>0</v>
      </c>
      <c r="H21" s="22">
        <v>0</v>
      </c>
      <c r="I21" s="22">
        <v>0</v>
      </c>
      <c r="J21" s="22">
        <v>0</v>
      </c>
      <c r="K21" s="22">
        <v>0</v>
      </c>
      <c r="L21" s="22">
        <v>0</v>
      </c>
      <c r="M21" s="22">
        <v>0</v>
      </c>
      <c r="N21" s="22">
        <v>0</v>
      </c>
      <c r="O21" s="22">
        <v>0</v>
      </c>
      <c r="P21" s="22">
        <v>0</v>
      </c>
      <c r="Q21" s="22">
        <v>0</v>
      </c>
      <c r="R21" s="22">
        <v>0</v>
      </c>
      <c r="S21" s="11">
        <f t="shared" si="2"/>
        <v>0</v>
      </c>
      <c r="T21" s="12">
        <f t="shared" si="3"/>
        <v>0.06</v>
      </c>
    </row>
    <row r="22" spans="1:20" x14ac:dyDescent="0.3">
      <c r="A22" s="23" t="s">
        <v>154</v>
      </c>
      <c r="B22" s="24" t="s">
        <v>144</v>
      </c>
      <c r="C22" s="24" t="s">
        <v>155</v>
      </c>
      <c r="D22" s="25">
        <v>235000</v>
      </c>
      <c r="E22" s="24" t="s">
        <v>146</v>
      </c>
      <c r="F22" s="26">
        <v>0.06</v>
      </c>
      <c r="G22" s="27">
        <v>0</v>
      </c>
      <c r="H22" s="27">
        <v>0</v>
      </c>
      <c r="I22" s="27">
        <v>0</v>
      </c>
      <c r="J22" s="27">
        <v>0</v>
      </c>
      <c r="K22" s="27">
        <v>0</v>
      </c>
      <c r="L22" s="27">
        <v>0</v>
      </c>
      <c r="M22" s="27">
        <v>0</v>
      </c>
      <c r="N22" s="27">
        <v>0</v>
      </c>
      <c r="O22" s="27">
        <v>0</v>
      </c>
      <c r="P22" s="27">
        <v>0</v>
      </c>
      <c r="Q22" s="27">
        <v>0</v>
      </c>
      <c r="R22" s="27">
        <v>0</v>
      </c>
      <c r="S22" s="11">
        <f t="shared" si="2"/>
        <v>0</v>
      </c>
      <c r="T22" s="12">
        <f t="shared" si="3"/>
        <v>0.06</v>
      </c>
    </row>
    <row r="25" spans="1:20" x14ac:dyDescent="0.3">
      <c r="A25" s="92" t="s">
        <v>156</v>
      </c>
      <c r="B25" s="92"/>
      <c r="C25" s="92"/>
      <c r="D25" s="92"/>
      <c r="E25" s="92"/>
      <c r="F25" s="92"/>
      <c r="G25" s="92"/>
      <c r="H25" s="92"/>
      <c r="I25" s="92"/>
      <c r="J25" s="92"/>
      <c r="K25" s="92"/>
      <c r="L25" s="92"/>
      <c r="M25" s="92"/>
      <c r="N25" s="92"/>
      <c r="O25" s="92"/>
      <c r="P25" s="92"/>
      <c r="Q25" s="92"/>
      <c r="R25" s="92"/>
      <c r="S25" s="92"/>
      <c r="T25" s="92"/>
    </row>
    <row r="26" spans="1:20" x14ac:dyDescent="0.3">
      <c r="A26" s="93" t="s">
        <v>157</v>
      </c>
      <c r="B26" s="93"/>
      <c r="C26" s="93"/>
      <c r="D26" s="93"/>
      <c r="E26" s="93"/>
      <c r="F26" s="93"/>
      <c r="G26" s="93"/>
      <c r="H26" s="93"/>
      <c r="I26" s="93"/>
      <c r="J26" s="93"/>
      <c r="K26" s="93"/>
      <c r="L26" s="93"/>
      <c r="M26" s="93"/>
      <c r="N26" s="93"/>
      <c r="O26" s="93"/>
      <c r="P26" s="93"/>
      <c r="Q26" s="93"/>
      <c r="R26" s="93"/>
      <c r="S26" s="93"/>
      <c r="T26" s="93"/>
    </row>
    <row r="27" spans="1:20" ht="160.80000000000001" customHeight="1" x14ac:dyDescent="0.3">
      <c r="A27" s="29" t="s">
        <v>268</v>
      </c>
    </row>
    <row r="28" spans="1:20" ht="91.8" customHeight="1" x14ac:dyDescent="0.3">
      <c r="A28" s="29" t="s">
        <v>269</v>
      </c>
    </row>
  </sheetData>
  <mergeCells count="7">
    <mergeCell ref="A25:T25"/>
    <mergeCell ref="A26:T26"/>
    <mergeCell ref="A1:T1"/>
    <mergeCell ref="A2:T2"/>
    <mergeCell ref="A3:T3"/>
    <mergeCell ref="A5:T5"/>
    <mergeCell ref="A15:T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workbookViewId="0"/>
  </sheetViews>
  <sheetFormatPr defaultColWidth="8.6640625" defaultRowHeight="14.4" x14ac:dyDescent="0.3"/>
  <cols>
    <col min="1" max="1" width="25.77734375" customWidth="1"/>
    <col min="2" max="2" width="14" customWidth="1"/>
    <col min="3" max="3" width="12" customWidth="1"/>
    <col min="4" max="4" width="16.77734375" customWidth="1"/>
    <col min="5" max="5" width="12" customWidth="1"/>
    <col min="6" max="6" width="15.5546875" customWidth="1"/>
    <col min="7" max="7" width="12" customWidth="1"/>
    <col min="8" max="8" width="19.6640625" customWidth="1"/>
    <col min="9" max="9" width="4.77734375" customWidth="1"/>
    <col min="10" max="10" width="16.109375" customWidth="1"/>
    <col min="11" max="11" width="14.77734375" customWidth="1"/>
    <col min="12" max="12" width="8.88671875" customWidth="1"/>
    <col min="13" max="13" width="13.5546875" customWidth="1"/>
    <col min="14" max="14" width="15.6640625" customWidth="1"/>
  </cols>
  <sheetData>
    <row r="1" spans="1:14" ht="13.8" customHeight="1" x14ac:dyDescent="0.3">
      <c r="A1" s="104" t="s">
        <v>270</v>
      </c>
      <c r="B1" s="104"/>
      <c r="C1" s="104"/>
      <c r="D1" s="104"/>
      <c r="E1" s="104"/>
      <c r="F1" s="104"/>
      <c r="G1" s="104"/>
      <c r="H1" s="104"/>
    </row>
    <row r="2" spans="1:14" ht="14.4" customHeight="1" x14ac:dyDescent="0.35">
      <c r="A2" s="96" t="s">
        <v>271</v>
      </c>
      <c r="B2" s="96"/>
      <c r="C2" s="96"/>
      <c r="D2" s="96"/>
      <c r="E2" s="96"/>
      <c r="F2" s="96"/>
      <c r="G2" s="96"/>
      <c r="H2" s="96"/>
      <c r="J2" s="50" t="s">
        <v>272</v>
      </c>
      <c r="K2" s="50"/>
    </row>
    <row r="3" spans="1:14" x14ac:dyDescent="0.3">
      <c r="A3" s="93" t="s">
        <v>273</v>
      </c>
      <c r="B3" s="93"/>
      <c r="C3" s="93"/>
      <c r="D3" s="93"/>
      <c r="E3" s="93"/>
      <c r="F3" s="93"/>
      <c r="G3" s="93"/>
      <c r="H3" s="93"/>
    </row>
    <row r="5" spans="1:14" ht="25.2" customHeight="1" x14ac:dyDescent="0.3">
      <c r="A5" s="4" t="s">
        <v>2</v>
      </c>
      <c r="B5" s="4" t="s">
        <v>274</v>
      </c>
      <c r="C5" s="4" t="s">
        <v>275</v>
      </c>
      <c r="D5" s="4" t="s">
        <v>276</v>
      </c>
      <c r="E5" s="4" t="s">
        <v>277</v>
      </c>
      <c r="F5" s="4" t="s">
        <v>278</v>
      </c>
      <c r="G5" s="4" t="s">
        <v>279</v>
      </c>
      <c r="H5" s="4" t="s">
        <v>280</v>
      </c>
      <c r="J5" s="51" t="s">
        <v>281</v>
      </c>
      <c r="K5" s="52" t="s">
        <v>277</v>
      </c>
      <c r="L5" s="51" t="s">
        <v>282</v>
      </c>
      <c r="M5" s="51" t="s">
        <v>283</v>
      </c>
      <c r="N5" s="51" t="s">
        <v>284</v>
      </c>
    </row>
    <row r="6" spans="1:14" ht="16.2" customHeight="1" x14ac:dyDescent="0.3">
      <c r="A6" s="53" t="s">
        <v>11</v>
      </c>
      <c r="B6" s="54">
        <v>230609</v>
      </c>
      <c r="C6" s="55">
        <f>B6/B16</f>
        <v>0.42158866544789764</v>
      </c>
      <c r="D6" s="54">
        <v>7200</v>
      </c>
      <c r="E6" s="55">
        <f>D6/D16</f>
        <v>0.4729996058336618</v>
      </c>
      <c r="F6" s="56">
        <f t="shared" ref="F6:F15" si="0">D6*0.001</f>
        <v>7.2</v>
      </c>
      <c r="G6" s="57">
        <f t="shared" ref="G6:G15" si="1">IF(C6=0,"—",E6/C6)</f>
        <v>1.1219457366842274</v>
      </c>
      <c r="H6" s="58" t="s">
        <v>285</v>
      </c>
      <c r="J6" s="59">
        <f t="shared" ref="J6:J15" si="2">+D6*1000000</f>
        <v>7200000000</v>
      </c>
      <c r="K6" s="60">
        <v>0.47299960583366202</v>
      </c>
      <c r="L6">
        <v>1E-3</v>
      </c>
      <c r="M6" s="61">
        <f t="shared" ref="M6:M15" si="3">+L6*J6</f>
        <v>7200000</v>
      </c>
      <c r="N6" s="62" t="s">
        <v>286</v>
      </c>
    </row>
    <row r="7" spans="1:14" ht="16.2" customHeight="1" x14ac:dyDescent="0.3">
      <c r="A7" s="63" t="s">
        <v>287</v>
      </c>
      <c r="B7" s="64">
        <v>108267</v>
      </c>
      <c r="C7" s="65">
        <f>B7/B16</f>
        <v>0.19792870201096893</v>
      </c>
      <c r="D7" s="64">
        <v>3700</v>
      </c>
      <c r="E7" s="65">
        <f>D7/D16</f>
        <v>0.24306924188674287</v>
      </c>
      <c r="F7" s="56">
        <f t="shared" si="0"/>
        <v>3.7</v>
      </c>
      <c r="G7" s="66">
        <f t="shared" si="1"/>
        <v>1.2280646486191391</v>
      </c>
      <c r="H7" s="67" t="s">
        <v>288</v>
      </c>
      <c r="J7" s="59">
        <f t="shared" si="2"/>
        <v>3700000000</v>
      </c>
      <c r="K7" s="68">
        <v>0.243069241886743</v>
      </c>
      <c r="L7">
        <v>1E-3</v>
      </c>
      <c r="M7" s="61">
        <f t="shared" si="3"/>
        <v>3700000</v>
      </c>
      <c r="N7" s="62" t="s">
        <v>289</v>
      </c>
    </row>
    <row r="8" spans="1:14" ht="16.2" customHeight="1" x14ac:dyDescent="0.3">
      <c r="A8" s="14" t="s">
        <v>290</v>
      </c>
      <c r="B8" s="69">
        <v>11500</v>
      </c>
      <c r="C8" s="70">
        <f>B8/B16</f>
        <v>2.1023765996343691E-2</v>
      </c>
      <c r="D8" s="69">
        <v>370</v>
      </c>
      <c r="E8" s="70">
        <f>D8/D16</f>
        <v>2.4306924188674289E-2</v>
      </c>
      <c r="F8" s="56">
        <f t="shared" si="0"/>
        <v>0.37</v>
      </c>
      <c r="G8" s="71">
        <f t="shared" si="1"/>
        <v>1.1561641331482466</v>
      </c>
      <c r="H8" s="72" t="s">
        <v>291</v>
      </c>
      <c r="J8" s="59">
        <f t="shared" si="2"/>
        <v>370000000</v>
      </c>
      <c r="K8" s="68">
        <v>2.4306924188674299E-2</v>
      </c>
      <c r="L8">
        <v>1E-3</v>
      </c>
      <c r="M8" s="61">
        <f t="shared" si="3"/>
        <v>370000</v>
      </c>
      <c r="N8" s="62" t="s">
        <v>292</v>
      </c>
    </row>
    <row r="9" spans="1:14" ht="32.4" customHeight="1" x14ac:dyDescent="0.3">
      <c r="A9" s="18" t="s">
        <v>293</v>
      </c>
      <c r="B9" s="64">
        <v>13500</v>
      </c>
      <c r="C9" s="65">
        <f>B9/B16</f>
        <v>2.4680073126142597E-2</v>
      </c>
      <c r="D9" s="64">
        <v>450</v>
      </c>
      <c r="E9" s="65">
        <f>D9/D16</f>
        <v>2.9562475364603862E-2</v>
      </c>
      <c r="F9" s="56">
        <f t="shared" si="0"/>
        <v>0.45</v>
      </c>
      <c r="G9" s="66">
        <f t="shared" si="1"/>
        <v>1.197827705513949</v>
      </c>
      <c r="H9" s="67" t="s">
        <v>294</v>
      </c>
      <c r="J9" s="59">
        <f t="shared" si="2"/>
        <v>450000000</v>
      </c>
      <c r="K9" s="68">
        <v>2.95624753646039E-2</v>
      </c>
      <c r="L9">
        <v>1E-3</v>
      </c>
      <c r="M9" s="61">
        <f t="shared" si="3"/>
        <v>450000</v>
      </c>
      <c r="N9" s="61">
        <f t="shared" ref="N9:N15" si="4">+M9</f>
        <v>450000</v>
      </c>
    </row>
    <row r="10" spans="1:14" ht="16.2" customHeight="1" x14ac:dyDescent="0.3">
      <c r="A10" s="14" t="s">
        <v>295</v>
      </c>
      <c r="B10" s="69">
        <v>13200</v>
      </c>
      <c r="C10" s="70">
        <f>B10/B16</f>
        <v>2.4131627056672759E-2</v>
      </c>
      <c r="D10" s="69">
        <v>180</v>
      </c>
      <c r="E10" s="70">
        <f>D10/D16</f>
        <v>1.1824990145841546E-2</v>
      </c>
      <c r="F10" s="56">
        <f t="shared" si="0"/>
        <v>0.18</v>
      </c>
      <c r="G10" s="71">
        <f t="shared" si="1"/>
        <v>0.49002042498297921</v>
      </c>
      <c r="H10" s="72" t="s">
        <v>296</v>
      </c>
      <c r="J10" s="59">
        <f t="shared" si="2"/>
        <v>180000000</v>
      </c>
      <c r="K10" s="68">
        <v>1.18249901458416E-2</v>
      </c>
      <c r="L10">
        <v>1E-3</v>
      </c>
      <c r="M10" s="61">
        <f t="shared" si="3"/>
        <v>180000</v>
      </c>
      <c r="N10" s="61">
        <f t="shared" si="4"/>
        <v>180000</v>
      </c>
    </row>
    <row r="11" spans="1:14" ht="24" customHeight="1" x14ac:dyDescent="0.3">
      <c r="A11" s="18" t="s">
        <v>297</v>
      </c>
      <c r="B11" s="64">
        <v>4500</v>
      </c>
      <c r="C11" s="65">
        <f>B11/B16</f>
        <v>8.2266910420475316E-3</v>
      </c>
      <c r="D11" s="64">
        <v>120</v>
      </c>
      <c r="E11" s="65">
        <f>D11/D16</f>
        <v>7.883326763894364E-3</v>
      </c>
      <c r="F11" s="56">
        <f t="shared" si="0"/>
        <v>0.12</v>
      </c>
      <c r="G11" s="66">
        <f t="shared" si="1"/>
        <v>0.95826216441115941</v>
      </c>
      <c r="H11" s="67" t="s">
        <v>298</v>
      </c>
      <c r="J11" s="59">
        <f t="shared" si="2"/>
        <v>120000000</v>
      </c>
      <c r="K11" s="68">
        <v>7.8833267638943605E-3</v>
      </c>
      <c r="L11">
        <v>1E-3</v>
      </c>
      <c r="M11" s="61">
        <f t="shared" si="3"/>
        <v>120000</v>
      </c>
      <c r="N11" s="61">
        <f t="shared" si="4"/>
        <v>120000</v>
      </c>
    </row>
    <row r="12" spans="1:14" ht="16.2" customHeight="1" x14ac:dyDescent="0.3">
      <c r="A12" s="14" t="s">
        <v>299</v>
      </c>
      <c r="B12" s="69">
        <v>5280</v>
      </c>
      <c r="C12" s="70">
        <f>B12/B16</f>
        <v>9.6526508226691034E-3</v>
      </c>
      <c r="D12" s="69">
        <v>50</v>
      </c>
      <c r="E12" s="70">
        <f>D12/D16</f>
        <v>3.2847194849559848E-3</v>
      </c>
      <c r="F12" s="56">
        <f t="shared" si="0"/>
        <v>0.05</v>
      </c>
      <c r="G12" s="71">
        <f t="shared" si="1"/>
        <v>0.34029196179373555</v>
      </c>
      <c r="H12" s="72" t="s">
        <v>300</v>
      </c>
      <c r="J12" s="59">
        <f t="shared" si="2"/>
        <v>50000000</v>
      </c>
      <c r="K12" s="68">
        <v>3.28471948495599E-3</v>
      </c>
      <c r="L12">
        <v>1E-3</v>
      </c>
      <c r="M12" s="61">
        <f t="shared" si="3"/>
        <v>50000</v>
      </c>
      <c r="N12" s="61">
        <f t="shared" si="4"/>
        <v>50000</v>
      </c>
    </row>
    <row r="13" spans="1:14" ht="24" customHeight="1" x14ac:dyDescent="0.3">
      <c r="A13" s="18" t="s">
        <v>301</v>
      </c>
      <c r="B13" s="64">
        <v>1800</v>
      </c>
      <c r="C13" s="65">
        <f>B13/B16</f>
        <v>3.2906764168190127E-3</v>
      </c>
      <c r="D13" s="64">
        <v>60</v>
      </c>
      <c r="E13" s="65">
        <f>D13/D16</f>
        <v>3.941663381947182E-3</v>
      </c>
      <c r="F13" s="56">
        <f t="shared" si="0"/>
        <v>0.06</v>
      </c>
      <c r="G13" s="66">
        <f t="shared" si="1"/>
        <v>1.1978277055139492</v>
      </c>
      <c r="H13" s="67" t="s">
        <v>302</v>
      </c>
      <c r="J13" s="59">
        <f t="shared" si="2"/>
        <v>60000000</v>
      </c>
      <c r="K13" s="68">
        <v>3.9416633819471802E-3</v>
      </c>
      <c r="L13">
        <v>1E-3</v>
      </c>
      <c r="M13" s="61">
        <f t="shared" si="3"/>
        <v>60000</v>
      </c>
      <c r="N13" s="61">
        <f t="shared" si="4"/>
        <v>60000</v>
      </c>
    </row>
    <row r="14" spans="1:14" ht="24" customHeight="1" x14ac:dyDescent="0.3">
      <c r="A14" s="14" t="s">
        <v>303</v>
      </c>
      <c r="B14" s="69">
        <v>2000</v>
      </c>
      <c r="C14" s="70">
        <f>B14/B16</f>
        <v>3.6563071297989031E-3</v>
      </c>
      <c r="D14" s="69">
        <v>30</v>
      </c>
      <c r="E14" s="70">
        <f>D14/D16</f>
        <v>1.970831690973591E-3</v>
      </c>
      <c r="F14" s="56">
        <f t="shared" si="0"/>
        <v>0.03</v>
      </c>
      <c r="G14" s="71">
        <f t="shared" si="1"/>
        <v>0.53902246748127713</v>
      </c>
      <c r="H14" s="72" t="s">
        <v>304</v>
      </c>
      <c r="J14" s="59">
        <f t="shared" si="2"/>
        <v>30000000</v>
      </c>
      <c r="K14" s="68">
        <v>1.9708316909735901E-3</v>
      </c>
      <c r="L14">
        <v>1E-3</v>
      </c>
      <c r="M14" s="61">
        <f t="shared" si="3"/>
        <v>30000</v>
      </c>
      <c r="N14" s="61">
        <f t="shared" si="4"/>
        <v>30000</v>
      </c>
    </row>
    <row r="15" spans="1:14" ht="40.799999999999997" customHeight="1" x14ac:dyDescent="0.3">
      <c r="A15" s="18" t="s">
        <v>305</v>
      </c>
      <c r="B15" s="64">
        <v>156344</v>
      </c>
      <c r="C15" s="65">
        <f>B15/B16</f>
        <v>0.28582084095063987</v>
      </c>
      <c r="D15" s="64">
        <v>3062</v>
      </c>
      <c r="E15" s="65">
        <f>D15/D16</f>
        <v>0.2011562212587045</v>
      </c>
      <c r="F15" s="56">
        <f t="shared" si="0"/>
        <v>3.0620000000000003</v>
      </c>
      <c r="G15" s="66">
        <f t="shared" si="1"/>
        <v>0.70378430274594073</v>
      </c>
      <c r="H15" s="67" t="s">
        <v>306</v>
      </c>
      <c r="J15" s="59">
        <f t="shared" si="2"/>
        <v>3062000000</v>
      </c>
      <c r="K15" s="68">
        <v>0.201156221258705</v>
      </c>
      <c r="L15">
        <v>1E-3</v>
      </c>
      <c r="M15" s="61">
        <f t="shared" si="3"/>
        <v>3062000</v>
      </c>
      <c r="N15" s="61">
        <f t="shared" si="4"/>
        <v>3062000</v>
      </c>
    </row>
    <row r="16" spans="1:14" ht="16.2" customHeight="1" x14ac:dyDescent="0.3">
      <c r="A16" s="73" t="s">
        <v>307</v>
      </c>
      <c r="B16" s="74">
        <f>SUM(B6:B15)</f>
        <v>547000</v>
      </c>
      <c r="C16" s="75">
        <f>SUM(C6:C15)</f>
        <v>1</v>
      </c>
      <c r="D16" s="74">
        <f>SUM(D6:D15)</f>
        <v>15222</v>
      </c>
      <c r="E16" s="75">
        <f>SUM(E6:E15)</f>
        <v>1.0000000000000002</v>
      </c>
      <c r="F16" s="76">
        <f>SUM(F6:F15)</f>
        <v>15.221999999999998</v>
      </c>
      <c r="G16" s="1" t="s">
        <v>146</v>
      </c>
      <c r="H16" s="77" t="s">
        <v>308</v>
      </c>
      <c r="K16" s="78"/>
    </row>
    <row r="17" spans="1:14" ht="9.6" customHeight="1" x14ac:dyDescent="0.3">
      <c r="I17" s="79" t="s">
        <v>309</v>
      </c>
      <c r="J17" s="80">
        <f>+D16*1000000</f>
        <v>15222000000</v>
      </c>
      <c r="K17" s="81">
        <v>1</v>
      </c>
      <c r="L17" s="82">
        <v>1E-3</v>
      </c>
      <c r="M17" s="83">
        <f>+L17*J17</f>
        <v>15222000</v>
      </c>
      <c r="N17" s="83">
        <f>SUM(N6:N15)</f>
        <v>3952000</v>
      </c>
    </row>
    <row r="18" spans="1:14" x14ac:dyDescent="0.3">
      <c r="A18" s="105" t="s">
        <v>310</v>
      </c>
      <c r="B18" s="105"/>
      <c r="C18" s="105"/>
      <c r="D18" s="105"/>
      <c r="E18" s="105"/>
      <c r="F18" s="105"/>
      <c r="G18" s="105"/>
      <c r="H18" s="105"/>
    </row>
    <row r="19" spans="1:14" ht="28.8" customHeight="1" x14ac:dyDescent="0.3">
      <c r="A19" s="106" t="s">
        <v>311</v>
      </c>
      <c r="B19" s="106"/>
      <c r="C19" s="106"/>
      <c r="D19" s="106"/>
      <c r="E19" s="106"/>
      <c r="F19" s="106"/>
      <c r="G19" s="106"/>
      <c r="H19" s="106"/>
    </row>
    <row r="20" spans="1:14" ht="28.8" customHeight="1" x14ac:dyDescent="0.3">
      <c r="A20" s="107" t="s">
        <v>312</v>
      </c>
      <c r="B20" s="107"/>
      <c r="C20" s="107"/>
      <c r="D20" s="107"/>
      <c r="E20" s="107"/>
      <c r="F20" s="107"/>
      <c r="G20" s="107"/>
      <c r="H20" s="107"/>
    </row>
    <row r="21" spans="1:14" ht="28.8" customHeight="1" x14ac:dyDescent="0.3">
      <c r="A21" s="106" t="s">
        <v>313</v>
      </c>
      <c r="B21" s="106"/>
      <c r="C21" s="106"/>
      <c r="D21" s="106"/>
      <c r="E21" s="106"/>
      <c r="F21" s="106"/>
      <c r="G21" s="106"/>
      <c r="H21" s="106"/>
    </row>
    <row r="22" spans="1:14" ht="28.8" customHeight="1" x14ac:dyDescent="0.3">
      <c r="A22" s="107" t="s">
        <v>314</v>
      </c>
      <c r="B22" s="107"/>
      <c r="C22" s="107"/>
      <c r="D22" s="107"/>
      <c r="E22" s="107"/>
      <c r="F22" s="107"/>
      <c r="G22" s="107"/>
      <c r="H22" s="107"/>
    </row>
    <row r="23" spans="1:14" ht="28.8" customHeight="1" x14ac:dyDescent="0.3">
      <c r="A23" s="106" t="s">
        <v>315</v>
      </c>
      <c r="B23" s="106"/>
      <c r="C23" s="106"/>
      <c r="D23" s="106"/>
      <c r="E23" s="106"/>
      <c r="F23" s="106"/>
      <c r="G23" s="106"/>
      <c r="H23" s="106"/>
    </row>
    <row r="25" spans="1:14" x14ac:dyDescent="0.3">
      <c r="A25" s="105" t="s">
        <v>244</v>
      </c>
      <c r="B25" s="105"/>
      <c r="C25" s="105"/>
      <c r="D25" s="105"/>
      <c r="E25" s="105"/>
      <c r="F25" s="105"/>
      <c r="G25" s="105"/>
      <c r="H25" s="105"/>
    </row>
    <row r="26" spans="1:14" x14ac:dyDescent="0.3">
      <c r="A26" s="108" t="s">
        <v>316</v>
      </c>
      <c r="B26" s="108"/>
      <c r="C26" s="108"/>
      <c r="D26" s="108"/>
      <c r="E26" s="108"/>
      <c r="F26" s="108"/>
      <c r="G26" s="108"/>
      <c r="H26" s="108"/>
    </row>
    <row r="27" spans="1:14" x14ac:dyDescent="0.3">
      <c r="A27" s="108" t="s">
        <v>317</v>
      </c>
      <c r="B27" s="108"/>
      <c r="C27" s="108"/>
      <c r="D27" s="108"/>
      <c r="E27" s="108"/>
      <c r="F27" s="108"/>
      <c r="G27" s="108"/>
      <c r="H27" s="108"/>
    </row>
    <row r="28" spans="1:14" x14ac:dyDescent="0.3">
      <c r="A28" s="108" t="s">
        <v>318</v>
      </c>
      <c r="B28" s="108"/>
      <c r="C28" s="108"/>
      <c r="D28" s="108"/>
      <c r="E28" s="108"/>
      <c r="F28" s="108"/>
      <c r="G28" s="108"/>
      <c r="H28" s="108"/>
    </row>
    <row r="29" spans="1:14" x14ac:dyDescent="0.3">
      <c r="A29" s="108" t="s">
        <v>319</v>
      </c>
      <c r="B29" s="108"/>
      <c r="C29" s="108"/>
      <c r="D29" s="108"/>
      <c r="E29" s="108"/>
      <c r="F29" s="108"/>
      <c r="G29" s="108"/>
      <c r="H29" s="108"/>
    </row>
    <row r="30" spans="1:14" x14ac:dyDescent="0.3">
      <c r="A30" s="108" t="s">
        <v>320</v>
      </c>
      <c r="B30" s="108"/>
      <c r="C30" s="108"/>
      <c r="D30" s="108"/>
      <c r="E30" s="108"/>
      <c r="F30" s="108"/>
      <c r="G30" s="108"/>
      <c r="H30" s="108"/>
    </row>
  </sheetData>
  <mergeCells count="15">
    <mergeCell ref="A26:H26"/>
    <mergeCell ref="A27:H27"/>
    <mergeCell ref="A28:H28"/>
    <mergeCell ref="A29:H29"/>
    <mergeCell ref="A30:H30"/>
    <mergeCell ref="A20:H20"/>
    <mergeCell ref="A21:H21"/>
    <mergeCell ref="A22:H22"/>
    <mergeCell ref="A23:H23"/>
    <mergeCell ref="A25:H25"/>
    <mergeCell ref="A1:H1"/>
    <mergeCell ref="A2:H2"/>
    <mergeCell ref="A3:H3"/>
    <mergeCell ref="A18:H18"/>
    <mergeCell ref="A19:H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workbookViewId="0"/>
  </sheetViews>
  <sheetFormatPr defaultRowHeight="14.4" x14ac:dyDescent="0.3"/>
  <cols>
    <col min="1" max="1" width="24" customWidth="1"/>
    <col min="2" max="5" width="32" customWidth="1"/>
    <col min="6" max="6" width="50" customWidth="1"/>
  </cols>
  <sheetData>
    <row r="1" spans="1:6" x14ac:dyDescent="0.3">
      <c r="A1" s="85" t="s">
        <v>360</v>
      </c>
      <c r="B1" s="85" t="s">
        <v>361</v>
      </c>
      <c r="C1" s="85" t="s">
        <v>362</v>
      </c>
      <c r="D1" s="85" t="s">
        <v>363</v>
      </c>
      <c r="E1" s="85" t="s">
        <v>364</v>
      </c>
      <c r="F1" s="85" t="s">
        <v>365</v>
      </c>
    </row>
    <row r="2" spans="1:6" x14ac:dyDescent="0.3">
      <c r="A2" t="s">
        <v>366</v>
      </c>
      <c r="B2" t="s">
        <v>367</v>
      </c>
      <c r="C2" t="s">
        <v>368</v>
      </c>
      <c r="D2" t="s">
        <v>369</v>
      </c>
      <c r="E2" t="s">
        <v>370</v>
      </c>
      <c r="F2" t="s">
        <v>371</v>
      </c>
    </row>
    <row r="3" spans="1:6" x14ac:dyDescent="0.3">
      <c r="A3" t="s">
        <v>372</v>
      </c>
      <c r="B3" t="s">
        <v>373</v>
      </c>
      <c r="C3" t="s">
        <v>374</v>
      </c>
      <c r="D3" t="s">
        <v>375</v>
      </c>
      <c r="E3" t="s">
        <v>376</v>
      </c>
    </row>
    <row r="4" spans="1:6" x14ac:dyDescent="0.3">
      <c r="A4" t="s">
        <v>377</v>
      </c>
      <c r="B4" t="s">
        <v>378</v>
      </c>
      <c r="C4" t="s">
        <v>379</v>
      </c>
      <c r="D4" t="s">
        <v>380</v>
      </c>
      <c r="E4" t="s">
        <v>381</v>
      </c>
    </row>
    <row r="5" spans="1:6" x14ac:dyDescent="0.3">
      <c r="A5" t="s">
        <v>382</v>
      </c>
      <c r="B5" t="s">
        <v>383</v>
      </c>
      <c r="C5" t="s">
        <v>384</v>
      </c>
      <c r="D5" t="s">
        <v>385</v>
      </c>
      <c r="E5" t="s">
        <v>370</v>
      </c>
      <c r="F5" t="s">
        <v>386</v>
      </c>
    </row>
    <row r="6" spans="1:6" x14ac:dyDescent="0.3">
      <c r="A6" t="s">
        <v>387</v>
      </c>
      <c r="B6" t="s">
        <v>388</v>
      </c>
      <c r="C6" t="s">
        <v>389</v>
      </c>
      <c r="D6" t="s">
        <v>390</v>
      </c>
      <c r="E6" t="s">
        <v>370</v>
      </c>
      <c r="F6" t="s">
        <v>391</v>
      </c>
    </row>
    <row r="7" spans="1:6" x14ac:dyDescent="0.3">
      <c r="A7" t="s">
        <v>15</v>
      </c>
      <c r="B7" t="s">
        <v>392</v>
      </c>
      <c r="C7" t="s">
        <v>393</v>
      </c>
      <c r="D7" t="s">
        <v>394</v>
      </c>
      <c r="E7" t="s">
        <v>395</v>
      </c>
      <c r="F7" t="s">
        <v>396</v>
      </c>
    </row>
    <row r="8" spans="1:6" x14ac:dyDescent="0.3">
      <c r="A8" t="s">
        <v>11</v>
      </c>
      <c r="B8" t="s">
        <v>397</v>
      </c>
      <c r="C8" t="s">
        <v>398</v>
      </c>
      <c r="D8" t="s">
        <v>399</v>
      </c>
      <c r="E8" t="s">
        <v>395</v>
      </c>
      <c r="F8" t="s">
        <v>400</v>
      </c>
    </row>
    <row r="9" spans="1:6" x14ac:dyDescent="0.3">
      <c r="A9" t="s">
        <v>401</v>
      </c>
      <c r="B9" t="s">
        <v>402</v>
      </c>
      <c r="C9" t="s">
        <v>403</v>
      </c>
      <c r="D9" t="s">
        <v>404</v>
      </c>
      <c r="E9" t="s">
        <v>405</v>
      </c>
      <c r="F9" t="s">
        <v>391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Sales Tax Rates</vt:lpstr>
      <vt:lpstr>Footnotes</vt:lpstr>
      <vt:lpstr>Local Rates</vt:lpstr>
      <vt:lpstr>Spok Co. $ per 10th</vt:lpstr>
      <vt:lpstr>PS Tax Reconciliation</vt:lpstr>
      <vt:lpstr>'Sales Tax Rates'!Print_Area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Gavin Cooley</cp:lastModifiedBy>
  <cp:lastPrinted>2026-06-10T22:05:23Z</cp:lastPrinted>
  <dcterms:modified xsi:type="dcterms:W3CDTF">2026-06-10T22:06:26Z</dcterms:modified>
</cp:coreProperties>
</file>